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mc:AlternateContent xmlns:mc="http://schemas.openxmlformats.org/markup-compatibility/2006">
    <mc:Choice Requires="x15">
      <x15ac:absPath xmlns:x15ac="http://schemas.microsoft.com/office/spreadsheetml/2010/11/ac" url="C:\Users\dmcgland\Downloads\"/>
    </mc:Choice>
  </mc:AlternateContent>
  <xr:revisionPtr revIDLastSave="0" documentId="13_ncr:1_{811382BA-BE53-4709-BE65-404CAB602BC9}" xr6:coauthVersionLast="47" xr6:coauthVersionMax="47" xr10:uidLastSave="{00000000-0000-0000-0000-000000000000}"/>
  <bookViews>
    <workbookView xWindow="28680" yWindow="-120" windowWidth="29040" windowHeight="15720" tabRatio="842" activeTab="3" xr2:uid="{00000000-000D-0000-FFFF-FFFF00000000}"/>
  </bookViews>
  <sheets>
    <sheet name="Instructions" sheetId="5" r:id="rId1"/>
    <sheet name="0)UnderwritingCriteria" sheetId="17" r:id="rId2"/>
    <sheet name="1)Summary" sheetId="16" r:id="rId3"/>
    <sheet name="2)Development Budget" sheetId="4" r:id="rId4"/>
    <sheet name="3)Homebuyer" sheetId="18" r:id="rId5"/>
  </sheets>
  <definedNames>
    <definedName name="Amount">'2)Development Budget'!$C$5</definedName>
    <definedName name="Applicant">#REF!</definedName>
    <definedName name="DDF">'2)Development Budget'!#REF!</definedName>
    <definedName name="HAU">#REF!</definedName>
    <definedName name="name">#REF!</definedName>
    <definedName name="Owner">#REF!</definedName>
    <definedName name="_xlnm.Print_Area" localSheetId="1">'0)UnderwritingCriteria'!$A$1:$J$32</definedName>
    <definedName name="_xlnm.Print_Area" localSheetId="2">'1)Summary'!$A$1:$K$42</definedName>
    <definedName name="_xlnm.Print_Area" localSheetId="3">'2)Development Budget'!$B$1:$I$161</definedName>
    <definedName name="_xlnm.Print_Area" localSheetId="0">Instructions!$A$1:$C$38</definedName>
    <definedName name="Project">'1)Summary'!#REF!</definedName>
    <definedName name="projnum">#REF!</definedName>
    <definedName name="ResSqFt">#REF!</definedName>
    <definedName name="SqFt">#REF!</definedName>
    <definedName name="TDC">'2)Development Budget'!$D$162</definedName>
    <definedName name="Total_Units">#REF!</definedName>
    <definedName name="TotalOperating">#REF!</definedName>
    <definedName name="TotalSqFt">#REF!</definedName>
    <definedName name="Uni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17" l="1"/>
  <c r="E9" i="17"/>
  <c r="E12" i="18"/>
  <c r="E6" i="18"/>
  <c r="E7" i="18" s="1"/>
  <c r="H8" i="17" s="1"/>
  <c r="I8" i="17" s="1"/>
  <c r="E13" i="18"/>
  <c r="E16" i="18" s="1"/>
  <c r="N9" i="18"/>
  <c r="N8" i="18"/>
  <c r="N7" i="18"/>
  <c r="N6" i="18"/>
  <c r="N5" i="18"/>
  <c r="N4" i="18"/>
  <c r="D19" i="16"/>
  <c r="D18" i="16"/>
  <c r="D17" i="16"/>
  <c r="D16" i="16"/>
  <c r="D15" i="16"/>
  <c r="D13" i="16"/>
  <c r="D8" i="16"/>
  <c r="D7" i="16"/>
  <c r="D6" i="16"/>
  <c r="D4" i="16"/>
  <c r="E18" i="4"/>
  <c r="E23" i="4"/>
  <c r="E24" i="4"/>
  <c r="E25" i="4"/>
  <c r="E26" i="4"/>
  <c r="E28" i="4"/>
  <c r="E29" i="4"/>
  <c r="E30" i="4"/>
  <c r="E32" i="4"/>
  <c r="E33" i="4"/>
  <c r="E34" i="4"/>
  <c r="E35" i="4"/>
  <c r="E36" i="4"/>
  <c r="E38" i="4"/>
  <c r="E39" i="4"/>
  <c r="E40" i="4"/>
  <c r="E42" i="4"/>
  <c r="E43" i="4"/>
  <c r="E44" i="4"/>
  <c r="E46" i="4"/>
  <c r="E47" i="4"/>
  <c r="E48" i="4"/>
  <c r="E49" i="4"/>
  <c r="E50" i="4"/>
  <c r="E51" i="4"/>
  <c r="E53" i="4"/>
  <c r="E54" i="4"/>
  <c r="E55" i="4"/>
  <c r="E56" i="4"/>
  <c r="E57" i="4"/>
  <c r="E58" i="4"/>
  <c r="E60" i="4"/>
  <c r="E61" i="4"/>
  <c r="E62" i="4"/>
  <c r="E63" i="4"/>
  <c r="E64" i="4"/>
  <c r="E66" i="4"/>
  <c r="E67" i="4"/>
  <c r="E68" i="4"/>
  <c r="E70" i="4"/>
  <c r="E71" i="4"/>
  <c r="E73" i="4"/>
  <c r="E74" i="4"/>
  <c r="E75" i="4"/>
  <c r="E76" i="4"/>
  <c r="E78" i="4"/>
  <c r="E79" i="4"/>
  <c r="E81" i="4"/>
  <c r="E82" i="4"/>
  <c r="E83" i="4"/>
  <c r="E84" i="4"/>
  <c r="E86" i="4"/>
  <c r="E87" i="4"/>
  <c r="E89" i="4"/>
  <c r="E90" i="4"/>
  <c r="E91" i="4"/>
  <c r="E92" i="4"/>
  <c r="E94" i="4"/>
  <c r="E95" i="4"/>
  <c r="E97" i="4"/>
  <c r="E98" i="4"/>
  <c r="E99" i="4"/>
  <c r="E100" i="4"/>
  <c r="E101" i="4"/>
  <c r="E102" i="4"/>
  <c r="E104" i="4"/>
  <c r="E105" i="4"/>
  <c r="E106" i="4"/>
  <c r="E107" i="4"/>
  <c r="E108" i="4"/>
  <c r="E110" i="4"/>
  <c r="E111" i="4"/>
  <c r="E113" i="4"/>
  <c r="E114" i="4"/>
  <c r="E115" i="4"/>
  <c r="E116" i="4"/>
  <c r="E117" i="4"/>
  <c r="E118" i="4"/>
  <c r="E120" i="4"/>
  <c r="E124" i="4"/>
  <c r="E128" i="4"/>
  <c r="E129" i="4"/>
  <c r="E130" i="4"/>
  <c r="E131" i="4"/>
  <c r="E132" i="4"/>
  <c r="E133" i="4"/>
  <c r="E134" i="4"/>
  <c r="E135" i="4"/>
  <c r="E136" i="4"/>
  <c r="E137" i="4"/>
  <c r="E138" i="4"/>
  <c r="E139" i="4"/>
  <c r="E141" i="4"/>
  <c r="E142" i="4"/>
  <c r="E143" i="4"/>
  <c r="E145" i="4"/>
  <c r="E146" i="4"/>
  <c r="E147" i="4"/>
  <c r="E148" i="4"/>
  <c r="E149" i="4"/>
  <c r="E150" i="4"/>
  <c r="E151" i="4"/>
  <c r="E152" i="4"/>
  <c r="E153" i="4"/>
  <c r="E154" i="4"/>
  <c r="E155" i="4"/>
  <c r="E156" i="4"/>
  <c r="E158" i="4"/>
  <c r="E159" i="4"/>
  <c r="E161" i="4"/>
  <c r="E17" i="4"/>
  <c r="D160" i="4"/>
  <c r="C160" i="4"/>
  <c r="E160" i="4" s="1"/>
  <c r="C121" i="4"/>
  <c r="D121" i="4"/>
  <c r="D19" i="4"/>
  <c r="C19" i="4"/>
  <c r="E19" i="4" s="1"/>
  <c r="G6" i="4"/>
  <c r="G7" i="4"/>
  <c r="G8" i="4"/>
  <c r="G9" i="4"/>
  <c r="G10" i="4"/>
  <c r="I9" i="17" l="1"/>
  <c r="E121" i="4"/>
  <c r="D162" i="4"/>
  <c r="C162" i="4"/>
  <c r="B19" i="16"/>
  <c r="B18" i="16"/>
  <c r="F114" i="4" l="1"/>
  <c r="F124" i="4"/>
  <c r="H5" i="17" s="1"/>
  <c r="I5" i="17" s="1"/>
  <c r="D5" i="16"/>
  <c r="D11" i="16" s="1"/>
  <c r="C164" i="4"/>
  <c r="C165" i="4" s="1"/>
  <c r="E162" i="4"/>
  <c r="E22" i="18"/>
  <c r="E14" i="18"/>
  <c r="F158" i="4" l="1"/>
  <c r="F159" i="4"/>
  <c r="H6" i="17" s="1"/>
  <c r="E23" i="18"/>
  <c r="H8" i="4"/>
  <c r="H9" i="4"/>
  <c r="H5" i="4"/>
  <c r="H10" i="4"/>
  <c r="H7" i="4"/>
  <c r="H6" i="4"/>
  <c r="E24" i="18" l="1"/>
  <c r="H10" i="17"/>
  <c r="I10" i="17" s="1"/>
  <c r="G11" i="4"/>
  <c r="L159" i="4" l="1"/>
  <c r="AA195" i="4"/>
  <c r="AA194" i="4"/>
  <c r="AA193" i="4"/>
  <c r="AA192" i="4"/>
  <c r="AA191" i="4"/>
  <c r="C11" i="4"/>
  <c r="AA196" i="4" l="1"/>
  <c r="D20" i="16" l="1"/>
  <c r="E16" i="16" s="1"/>
  <c r="I6" i="17" l="1"/>
  <c r="E18" i="16" l="1"/>
  <c r="E19" i="16"/>
  <c r="E15" i="16"/>
  <c r="E17" i="16" l="1"/>
  <c r="E20" i="16"/>
  <c r="D9" i="16" l="1"/>
  <c r="D12" i="16" s="1"/>
  <c r="E4" i="16" l="1"/>
  <c r="E5" i="16"/>
  <c r="E6" i="16"/>
  <c r="E7" i="16"/>
  <c r="E8" i="16"/>
  <c r="D22" i="16"/>
  <c r="E22"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tc={2AC169C5-1712-41A0-9A2F-59D64E5BD5EB}</author>
    <author>tc={A270CF92-745D-465C-9D7F-DB6235042793}</author>
    <author>tc={3ACECEDC-C61D-4D2A-B3FF-CD1625B6ED5E}</author>
  </authors>
  <commentList>
    <comment ref="F114" authorId="0" shapeId="0" xr:uid="{2AC169C5-1712-41A0-9A2F-59D64E5BD5EB}">
      <text>
        <t>[Threaded comment]
Your version of Excel allows you to read this threaded comment; however, any edits to it will get removed if the file is opened in a newer version of Excel. Learn more: https://go.microsoft.com/fwlink/?linkid=870924
Comment:
    not sure if correct</t>
      </text>
    </comment>
    <comment ref="F124" authorId="1" shapeId="0" xr:uid="{A270CF92-745D-465C-9D7F-DB6235042793}">
      <text>
        <t>[Threaded comment]
Your version of Excel allows you to read this threaded comment; however, any edits to it will get removed if the file is opened in a newer version of Excel. Learn more: https://go.microsoft.com/fwlink/?linkid=870924
Comment:
    not sure if correct</t>
      </text>
    </comment>
    <comment ref="F157" authorId="2" shapeId="0" xr:uid="{3ACECEDC-C61D-4D2A-B3FF-CD1625B6ED5E}">
      <text>
        <t>[Threaded comment]
Your version of Excel allows you to read this threaded comment; however, any edits to it will get removed if the file is opened in a newer version of Excel. Learn more: https://go.microsoft.com/fwlink/?linkid=870924
Comment:
    not sure if correct formula</t>
      </text>
    </comment>
  </commentList>
</comments>
</file>

<file path=xl/sharedStrings.xml><?xml version="1.0" encoding="utf-8"?>
<sst xmlns="http://schemas.openxmlformats.org/spreadsheetml/2006/main" count="317" uniqueCount="258">
  <si>
    <t>INSTRUCTIONS FOR COMPLETING THE LOUISVILLE METRO                SMALL DEVELOPER UNDERWRITING PROFORMA</t>
  </si>
  <si>
    <t>General Instructions</t>
  </si>
  <si>
    <t>A.</t>
  </si>
  <si>
    <t>You will only be able to enter information into yellow input cells.  All other cells are protected.</t>
  </si>
  <si>
    <t>B.</t>
  </si>
  <si>
    <t>Some cells may be shaded black based on data input from previous sheets/cells. Do not enter data in blacked out cells.</t>
  </si>
  <si>
    <t>C.</t>
  </si>
  <si>
    <t>Complete the following worksheets roughly in the order corresponding with their numbering:</t>
  </si>
  <si>
    <t>0) Underwriting Criteria</t>
  </si>
  <si>
    <t>1) Summary</t>
  </si>
  <si>
    <t xml:space="preserve">2) Development Budget </t>
  </si>
  <si>
    <t>3) Homebuyer</t>
  </si>
  <si>
    <t>D.</t>
  </si>
  <si>
    <t>All worksheets must be completed.  Information on each worksheet is linked to other sheets.</t>
  </si>
  <si>
    <t>E.</t>
  </si>
  <si>
    <r>
      <t>To print this entire file, click on "</t>
    </r>
    <r>
      <rPr>
        <b/>
        <i/>
        <sz val="10"/>
        <color rgb="FFFF0000"/>
        <rFont val="Arial"/>
        <family val="2"/>
      </rPr>
      <t xml:space="preserve">File," </t>
    </r>
    <r>
      <rPr>
        <b/>
        <sz val="10"/>
        <color rgb="FFFF0000"/>
        <rFont val="Arial"/>
        <family val="2"/>
      </rPr>
      <t>then</t>
    </r>
    <r>
      <rPr>
        <b/>
        <i/>
        <sz val="10"/>
        <color rgb="FFFF0000"/>
        <rFont val="Arial"/>
        <family val="2"/>
      </rPr>
      <t xml:space="preserve"> "Print"</t>
    </r>
    <r>
      <rPr>
        <b/>
        <sz val="10"/>
        <color rgb="FFFF0000"/>
        <rFont val="Arial"/>
        <family val="2"/>
      </rPr>
      <t xml:space="preserve"> and select "</t>
    </r>
    <r>
      <rPr>
        <b/>
        <i/>
        <sz val="10"/>
        <color rgb="FFFF0000"/>
        <rFont val="Arial"/>
        <family val="2"/>
      </rPr>
      <t>Print Entire Workbook.</t>
    </r>
    <r>
      <rPr>
        <b/>
        <sz val="10"/>
        <color rgb="FFFF0000"/>
        <rFont val="Arial"/>
        <family val="2"/>
      </rPr>
      <t>"</t>
    </r>
  </si>
  <si>
    <t>Tab 0) Underwriting Criteria</t>
  </si>
  <si>
    <t>This provides you with Louisville Metro's guidelines for various underwriting criteria and identifies if your project meets these criteria.</t>
  </si>
  <si>
    <t>Default percentages for construction contingency, developer fees, homebuyer's income percentage, sales price limits, and housing-to-income ratio are shown.</t>
  </si>
  <si>
    <t>If your numbers vary from the guidelines, you must explain these variances in Column I.</t>
  </si>
  <si>
    <t>The income limits for potential homebuyers and purchase price limits are included for your reference.</t>
  </si>
  <si>
    <t>Tab 1) Summary</t>
  </si>
  <si>
    <t>This is a summary of other worksheets.  Review it after completing all other sheets.</t>
  </si>
  <si>
    <t>Enter any additional information you wish to provide Louisville Metro in the "Applicant Notes" section at the bottom of the sheet.</t>
  </si>
  <si>
    <t>Tab 2) Development Budget</t>
  </si>
  <si>
    <t>Enter all sources of funding, debt and equity, along with requested information for each source, including match information</t>
  </si>
  <si>
    <t>If a cash flow loan (Mark-to-Market or other cash flow loan) is a source, describe the terms of repayment in the box provided.</t>
  </si>
  <si>
    <t>Enter all development and construction costs. Be sure to identify the source funding your operating deficit reserve and any sources you enter in cells marked "Other."</t>
  </si>
  <si>
    <t>Construction contingency defaults to 5% of total hard costs; however, developer may adjust as necessary, not to exceed 10% of hard costs.  Louisville Metro does not allow a soft cost contingency.</t>
  </si>
  <si>
    <t>F.</t>
  </si>
  <si>
    <t>Verify that permanent sources and construction sources both equal the total development costs.</t>
  </si>
  <si>
    <t>Tab 3) Homebuyer</t>
  </si>
  <si>
    <t>Enter the potential homebuyer's information, including name, gross household income, and household size.</t>
  </si>
  <si>
    <t>Enter information about the sale price of the home, including the project sale price, the buyer's down payment, and any down payment assistance if applicable.</t>
  </si>
  <si>
    <t>Include information about the mortgage payment, such as the interest rate, estimated monthly property taxes, insurance, private mortgage insurance if applicable, and homeowner fees if applicable. Other payments can be listed in the last row.</t>
  </si>
  <si>
    <t>Underwriting Criteria, Value, and Income Limits</t>
  </si>
  <si>
    <t>Development &amp; Construction Costs</t>
  </si>
  <si>
    <t>Minimum</t>
  </si>
  <si>
    <t>Maximum</t>
  </si>
  <si>
    <t>Construction Contingency</t>
  </si>
  <si>
    <t>If over 12%, MUST justify.</t>
  </si>
  <si>
    <t>Developer Fee - Rehab</t>
  </si>
  <si>
    <t>% of TDC, excluding Dev/Con Fees</t>
  </si>
  <si>
    <t>Homebuyer Information</t>
  </si>
  <si>
    <t>Homebuyer's Income as a Percentage of AMI</t>
  </si>
  <si>
    <t>Cannot exceed 80% AMI by household size</t>
  </si>
  <si>
    <t>Sales Price Within Limits</t>
  </si>
  <si>
    <t>Limit set by HUD</t>
  </si>
  <si>
    <t>Housing to Income Ratio</t>
  </si>
  <si>
    <t>Monthly amount homebuyer can afford to pay</t>
  </si>
  <si>
    <t>HUD CDBG Income Limits</t>
  </si>
  <si>
    <t>HUD Purchase Price Limit</t>
  </si>
  <si>
    <t>Household Size (persons)</t>
  </si>
  <si>
    <t xml:space="preserve"> 30% AMI Income Limit</t>
  </si>
  <si>
    <t>50% AMI    Income Limit</t>
  </si>
  <si>
    <t>60% AMI Income Limit</t>
  </si>
  <si>
    <t>80% AMI Income Limit</t>
  </si>
  <si>
    <t>Existing Home</t>
  </si>
  <si>
    <t>1 Unit</t>
  </si>
  <si>
    <t>Last Updated:</t>
  </si>
  <si>
    <t>9/1/2024</t>
  </si>
  <si>
    <t>https://www.hudexchange.info/resource/2312/home-maximum-purchase-price-after-rehab-value/</t>
  </si>
  <si>
    <t>6/01/2025</t>
  </si>
  <si>
    <t>https://www.hudexchange.info/resource/5334/cdbg-income-limits/</t>
  </si>
  <si>
    <t>PROJECT SUMMARY</t>
  </si>
  <si>
    <t>Townhome</t>
  </si>
  <si>
    <t>Boyle</t>
  </si>
  <si>
    <t>Development Costs</t>
  </si>
  <si>
    <t>Total</t>
  </si>
  <si>
    <t>% of Total</t>
  </si>
  <si>
    <t>Row House</t>
  </si>
  <si>
    <t>Acquisition</t>
  </si>
  <si>
    <t>Four-Plex</t>
  </si>
  <si>
    <t>Hard Costs</t>
  </si>
  <si>
    <t xml:space="preserve">Other </t>
  </si>
  <si>
    <t>Soft Costs</t>
  </si>
  <si>
    <t>Developer Fee</t>
  </si>
  <si>
    <t>Square Footage (SF)</t>
  </si>
  <si>
    <t>Const per SF</t>
  </si>
  <si>
    <t>TDC per SF</t>
  </si>
  <si>
    <t>Soft costs per SF</t>
  </si>
  <si>
    <t>Sources</t>
  </si>
  <si>
    <t xml:space="preserve">Louisville Metro  </t>
  </si>
  <si>
    <t>Bank Financing</t>
  </si>
  <si>
    <t>Equity</t>
  </si>
  <si>
    <t>(Gap) or Surplus</t>
  </si>
  <si>
    <t>Applicant Notes to Louisville Metro</t>
  </si>
  <si>
    <t>Development Budget</t>
  </si>
  <si>
    <t>Sources of Funds:</t>
  </si>
  <si>
    <r>
      <rPr>
        <b/>
        <i/>
        <sz val="10"/>
        <color rgb="FF1F497D"/>
        <rFont val="Arial"/>
        <family val="2"/>
      </rPr>
      <t>INSTRUCTIONS:</t>
    </r>
    <r>
      <rPr>
        <i/>
        <sz val="10"/>
        <color rgb="FF1F497D"/>
        <rFont val="Arial"/>
        <family val="2"/>
      </rPr>
      <t xml:space="preserve"> Please input the amount requested from Louisville Metro with the desired loan terms in the green cells below.  Please include all other sources of funds, both debt and equity, for the project in the subsequent rows.  If any of the sources are only available during construction, please attach information as to what financing will be used to pay off the construction loan. </t>
    </r>
    <r>
      <rPr>
        <b/>
        <i/>
        <sz val="10"/>
        <color rgb="FFC0504D"/>
        <rFont val="Arial"/>
        <family val="2"/>
      </rPr>
      <t>Metro will only cover a maximum of 80% of total development costs.</t>
    </r>
  </si>
  <si>
    <t>Amount</t>
  </si>
  <si>
    <t>Type</t>
  </si>
  <si>
    <t>Interest Rate</t>
  </si>
  <si>
    <t>Amortization</t>
  </si>
  <si>
    <t>Estimated Annual Pmt</t>
  </si>
  <si>
    <t>Secured?</t>
  </si>
  <si>
    <t>Construction</t>
  </si>
  <si>
    <t>Deferred Development Fee</t>
  </si>
  <si>
    <t>Other (identify):</t>
  </si>
  <si>
    <t>Total Sources:</t>
  </si>
  <si>
    <t>Uses of Funds:</t>
  </si>
  <si>
    <r>
      <t>INSTRUCTIONS:</t>
    </r>
    <r>
      <rPr>
        <i/>
        <sz val="10"/>
        <color theme="3"/>
        <rFont val="Arial"/>
        <family val="2"/>
      </rPr>
      <t xml:space="preserve"> Please enter all applicable development and construction costs in the yellow cells below. Be sure to identify the source funding your operating deficit reserve, if applicable.  Verify that total sources equalt total development costs.</t>
    </r>
  </si>
  <si>
    <t>CDBG Expenses</t>
  </si>
  <si>
    <t>Other Funding Sources Expenses</t>
  </si>
  <si>
    <t>Total Expenses</t>
  </si>
  <si>
    <t>ACQUISITION</t>
  </si>
  <si>
    <t>Building Acquisition</t>
  </si>
  <si>
    <t>Land Acquisition</t>
  </si>
  <si>
    <t>Total Acquisition</t>
  </si>
  <si>
    <t>HARD COSTS</t>
  </si>
  <si>
    <t>Existing Conditions</t>
  </si>
  <si>
    <t>Environmental Clearance</t>
  </si>
  <si>
    <t>Demolition</t>
  </si>
  <si>
    <t>Lead-based paint controls or abatement</t>
  </si>
  <si>
    <t xml:space="preserve">Other:  </t>
  </si>
  <si>
    <t>Concrete</t>
  </si>
  <si>
    <t>Basement and Garage Floors</t>
  </si>
  <si>
    <t>Foundation Walls</t>
  </si>
  <si>
    <t>Masonry</t>
  </si>
  <si>
    <t>Veneer</t>
  </si>
  <si>
    <t>Fireplace and/or Chimney</t>
  </si>
  <si>
    <t>Exterior Retaining Walls</t>
  </si>
  <si>
    <t>Metals</t>
  </si>
  <si>
    <t>Structural</t>
  </si>
  <si>
    <t>Wrought Iron</t>
  </si>
  <si>
    <t>Wood &amp; Composites</t>
  </si>
  <si>
    <t>Rough Carpentry</t>
  </si>
  <si>
    <t>Finish Carpentry</t>
  </si>
  <si>
    <t>Thermal &amp; Moisture Protection</t>
  </si>
  <si>
    <t>Roofing</t>
  </si>
  <si>
    <t>Insulation</t>
  </si>
  <si>
    <t>Exterior Siding</t>
  </si>
  <si>
    <t>Exterior Trim</t>
  </si>
  <si>
    <t>Gutters and Downspouts</t>
  </si>
  <si>
    <t>Openings</t>
  </si>
  <si>
    <t>Windows</t>
  </si>
  <si>
    <t>Exterior Doors</t>
  </si>
  <si>
    <t>Interior Doors</t>
  </si>
  <si>
    <t>Garage Door</t>
  </si>
  <si>
    <t>Door Hardware</t>
  </si>
  <si>
    <t>Finishes</t>
  </si>
  <si>
    <t>Gypsum Wallboard</t>
  </si>
  <si>
    <t>Ceramic Tile</t>
  </si>
  <si>
    <t>Flooring (Wood, Vinyl, Carpet, Etc.)</t>
  </si>
  <si>
    <t>Painting</t>
  </si>
  <si>
    <t>Specialities</t>
  </si>
  <si>
    <t>Towel Racks, Mirrors, Etc.</t>
  </si>
  <si>
    <t>Closet Racks</t>
  </si>
  <si>
    <t>Equipment</t>
  </si>
  <si>
    <t>Appliances</t>
  </si>
  <si>
    <t>Furnishings</t>
  </si>
  <si>
    <t>Cabinets</t>
  </si>
  <si>
    <t>Countertops</t>
  </si>
  <si>
    <t>Window Treatments</t>
  </si>
  <si>
    <t>Special Construction</t>
  </si>
  <si>
    <t>Accessibility Modifications</t>
  </si>
  <si>
    <t>Plumbing</t>
  </si>
  <si>
    <t>Rough Plumbing</t>
  </si>
  <si>
    <t>Finish Plumbing</t>
  </si>
  <si>
    <t>Fixtures</t>
  </si>
  <si>
    <t>HVAC</t>
  </si>
  <si>
    <t>Electrical</t>
  </si>
  <si>
    <t>Rough Electrical</t>
  </si>
  <si>
    <t>Finish Electrical</t>
  </si>
  <si>
    <t>Communications</t>
  </si>
  <si>
    <t>Secury &amp; Alarm Systems</t>
  </si>
  <si>
    <t>Excavation</t>
  </si>
  <si>
    <t>Trenching</t>
  </si>
  <si>
    <t>Backfilling</t>
  </si>
  <si>
    <t>Site Grading</t>
  </si>
  <si>
    <t>Driveaway</t>
  </si>
  <si>
    <t>Exterior Improvements</t>
  </si>
  <si>
    <t>Paving</t>
  </si>
  <si>
    <t>Fencing</t>
  </si>
  <si>
    <t>Final Grade and Seeding</t>
  </si>
  <si>
    <t>Landscaping</t>
  </si>
  <si>
    <t>Utilities</t>
  </si>
  <si>
    <t>Utility Connections</t>
  </si>
  <si>
    <t>Contractor Fees</t>
  </si>
  <si>
    <t>Payment and Performance Bond</t>
  </si>
  <si>
    <t>General Requirements</t>
  </si>
  <si>
    <t>of Hard Costs</t>
  </si>
  <si>
    <t>Construction Manager's Fee</t>
  </si>
  <si>
    <t>Builder's Risk Insurance</t>
  </si>
  <si>
    <t>Builder's Liability Insurance</t>
  </si>
  <si>
    <t>Worker's Compensation Insurance</t>
  </si>
  <si>
    <t>Other Hard Costs</t>
  </si>
  <si>
    <t>Total Hard Costs</t>
  </si>
  <si>
    <t>CONSTRUCTION CONTINGENCY</t>
  </si>
  <si>
    <t>SOFT COSTS</t>
  </si>
  <si>
    <t>Construction Interim Costs</t>
  </si>
  <si>
    <t>Bridge Loan Fees</t>
  </si>
  <si>
    <t>Bridge Loan Legal Fees</t>
  </si>
  <si>
    <t>Building Permits/Fees</t>
  </si>
  <si>
    <t>Construction Credit Enhancement</t>
  </si>
  <si>
    <t>Construction Financing Fees</t>
  </si>
  <si>
    <t>Construction Hazard Insurance</t>
  </si>
  <si>
    <t>Construction Interest</t>
  </si>
  <si>
    <t>Construction Legal Fees</t>
  </si>
  <si>
    <t>Construction Liability Insurance</t>
  </si>
  <si>
    <t>Construction Loan Points</t>
  </si>
  <si>
    <t>Construction Title and Recording</t>
  </si>
  <si>
    <t>Other Construction Finance Fees</t>
  </si>
  <si>
    <t>Professional Fees</t>
  </si>
  <si>
    <t>Accounting Fees</t>
  </si>
  <si>
    <t>Architect Fees</t>
  </si>
  <si>
    <t>Engineering Fees</t>
  </si>
  <si>
    <t>Other Soft Costs</t>
  </si>
  <si>
    <t>Relocation</t>
  </si>
  <si>
    <t>Appraisal</t>
  </si>
  <si>
    <t>Market Study</t>
  </si>
  <si>
    <t>Environmental Study</t>
  </si>
  <si>
    <t>Lead-Based Paint Assessment and Testing</t>
  </si>
  <si>
    <t>Survey</t>
  </si>
  <si>
    <t>Capital Needs Assessment</t>
  </si>
  <si>
    <t>Marketing</t>
  </si>
  <si>
    <t>Property Taxes</t>
  </si>
  <si>
    <t>Cost Certification</t>
  </si>
  <si>
    <t>Asset Management Fee</t>
  </si>
  <si>
    <t>Other:</t>
  </si>
  <si>
    <t>Developer's Fee</t>
  </si>
  <si>
    <t>Total Dev. &amp; Consulting Fees:</t>
  </si>
  <si>
    <t>Consulting Fee</t>
  </si>
  <si>
    <t>of TDC</t>
  </si>
  <si>
    <t xml:space="preserve">Developer Fee  </t>
  </si>
  <si>
    <t>AHTF</t>
  </si>
  <si>
    <t>Total Soft Costs</t>
  </si>
  <si>
    <t>Total For Each Column</t>
  </si>
  <si>
    <t>Total Development Costs:</t>
  </si>
  <si>
    <t>Total Development GAP</t>
  </si>
  <si>
    <t>H</t>
  </si>
  <si>
    <t>O</t>
  </si>
  <si>
    <t>Federal Grants</t>
  </si>
  <si>
    <r>
      <t xml:space="preserve">Projected Homebuyer Affordability Analysis </t>
    </r>
    <r>
      <rPr>
        <i/>
        <sz val="9"/>
        <color theme="0"/>
        <rFont val="Arial"/>
        <family val="2"/>
      </rPr>
      <t>(For Applicant to Complete)</t>
    </r>
  </si>
  <si>
    <r>
      <t>Homebuyer Name (</t>
    </r>
    <r>
      <rPr>
        <i/>
        <sz val="11"/>
        <color rgb="FF000000"/>
        <rFont val="Arial"/>
        <family val="2"/>
      </rPr>
      <t>if pre-sale):</t>
    </r>
  </si>
  <si>
    <t>100% AMI Income Limit</t>
  </si>
  <si>
    <t>Projected Household Gross Annual Income:</t>
  </si>
  <si>
    <t>Projected Household Size</t>
  </si>
  <si>
    <t xml:space="preserve">80% Median Income for Household Size </t>
  </si>
  <si>
    <t>Homebuyer's Income as % AMI</t>
  </si>
  <si>
    <t>HOME SALE PRICE:</t>
  </si>
  <si>
    <t xml:space="preserve">Projected down payment to be paid by Homebuyer </t>
  </si>
  <si>
    <t>Other Down payment or Mortgage Assistance</t>
  </si>
  <si>
    <t>LMG Down Payment Assistance</t>
  </si>
  <si>
    <t>Down Payment Assistance %</t>
  </si>
  <si>
    <t>FIRST MORTGAGE PRINCIPAL AMOUNT:</t>
  </si>
  <si>
    <r>
      <t xml:space="preserve">Loan-to-Value Ratio </t>
    </r>
    <r>
      <rPr>
        <i/>
        <sz val="11"/>
        <color theme="3"/>
        <rFont val="Arial"/>
        <family val="2"/>
      </rPr>
      <t xml:space="preserve">(target is </t>
    </r>
    <r>
      <rPr>
        <b/>
        <i/>
        <sz val="11"/>
        <color theme="3"/>
        <rFont val="Arial"/>
        <family val="2"/>
      </rPr>
      <t>90%</t>
    </r>
    <r>
      <rPr>
        <i/>
        <sz val="11"/>
        <color theme="3"/>
        <rFont val="Arial"/>
        <family val="2"/>
      </rPr>
      <t xml:space="preserve"> if ratios within range)</t>
    </r>
  </si>
  <si>
    <t>Interest Rate:</t>
  </si>
  <si>
    <r>
      <t>First Mortgage Principal &amp; Interest</t>
    </r>
    <r>
      <rPr>
        <i/>
        <sz val="11"/>
        <color rgb="FF000000"/>
        <rFont val="Arial"/>
        <family val="2"/>
      </rPr>
      <t xml:space="preserve"> (30-year term)</t>
    </r>
  </si>
  <si>
    <t>Property Taxes (monthly)</t>
  </si>
  <si>
    <t>Homeowners Insurance (monthly)</t>
  </si>
  <si>
    <t>Private Mortgage Insurance (monthly)</t>
  </si>
  <si>
    <t>Homeowners Association Fees (monthly)</t>
  </si>
  <si>
    <t>Other Payments:</t>
  </si>
  <si>
    <t>TOTAL MONTHLY MORTGAGE PAYMENT (PITI):</t>
  </si>
  <si>
    <r>
      <t>Housing-to-Income Ratio</t>
    </r>
    <r>
      <rPr>
        <b/>
        <i/>
        <sz val="11"/>
        <color rgb="FFC00000"/>
        <rFont val="Arial"/>
        <family val="2"/>
      </rPr>
      <t xml:space="preserve"> (does not include utilities)</t>
    </r>
  </si>
  <si>
    <t>Is Ratio within LMG Limit(s)?</t>
  </si>
  <si>
    <t>REQUEST - Small Developer Loan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</si>
</sst>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quot;$&quot;#,##0"/>
    <numFmt numFmtId="166" formatCode="0&quot;.&quot;"/>
    <numFmt numFmtId="167" formatCode="General_)"/>
  </numFmts>
  <fonts count="78" x14ac:knownFonts="1">
    <font>
      <sz val="12"/>
      <name val="Arial"/>
    </font>
    <font>
      <sz val="10"/>
      <name val="Arial"/>
      <family val="2"/>
    </font>
    <font>
      <sz val="10"/>
      <name val="Arial"/>
      <family val="2"/>
    </font>
    <font>
      <sz val="12"/>
      <name val="Arial"/>
      <family val="2"/>
    </font>
    <font>
      <b/>
      <sz val="14"/>
      <name val="Arial"/>
      <family val="2"/>
    </font>
    <font>
      <sz val="12"/>
      <color indexed="12"/>
      <name val="Arial"/>
      <family val="2"/>
    </font>
    <font>
      <b/>
      <sz val="12"/>
      <name val="Arial"/>
      <family val="2"/>
    </font>
    <font>
      <b/>
      <sz val="14"/>
      <color indexed="12"/>
      <name val="Arial"/>
      <family val="2"/>
    </font>
    <font>
      <b/>
      <sz val="12"/>
      <color indexed="12"/>
      <name val="Arial"/>
      <family val="2"/>
    </font>
    <font>
      <sz val="11"/>
      <name val="Arial"/>
      <family val="2"/>
    </font>
    <font>
      <b/>
      <sz val="12"/>
      <color indexed="8"/>
      <name val="Arial"/>
      <family val="2"/>
    </font>
    <font>
      <b/>
      <sz val="11"/>
      <name val="Arial"/>
      <family val="2"/>
    </font>
    <font>
      <u val="double"/>
      <sz val="12"/>
      <color indexed="12"/>
      <name val="Arial"/>
      <family val="2"/>
    </font>
    <font>
      <sz val="8"/>
      <name val="Arial"/>
      <family val="2"/>
    </font>
    <font>
      <b/>
      <sz val="12"/>
      <color indexed="9"/>
      <name val="Arial"/>
      <family val="2"/>
    </font>
    <font>
      <b/>
      <sz val="10"/>
      <name val="Arial"/>
      <family val="2"/>
    </font>
    <font>
      <i/>
      <sz val="11"/>
      <name val="Arial"/>
      <family val="2"/>
    </font>
    <font>
      <sz val="9"/>
      <name val="Arial"/>
      <family val="2"/>
    </font>
    <font>
      <i/>
      <sz val="10"/>
      <name val="Arial"/>
      <family val="2"/>
    </font>
    <font>
      <sz val="10"/>
      <color indexed="8"/>
      <name val="Arial"/>
      <family val="2"/>
    </font>
    <font>
      <sz val="11"/>
      <color indexed="8"/>
      <name val="Arial"/>
      <family val="2"/>
    </font>
    <font>
      <b/>
      <sz val="14"/>
      <color indexed="8"/>
      <name val="Arial"/>
      <family val="2"/>
    </font>
    <font>
      <i/>
      <sz val="9"/>
      <name val="Arial"/>
      <family val="2"/>
    </font>
    <font>
      <i/>
      <sz val="10"/>
      <color indexed="8"/>
      <name val="Arial"/>
      <family val="2"/>
    </font>
    <font>
      <b/>
      <i/>
      <sz val="12"/>
      <color indexed="8"/>
      <name val="Arial"/>
      <family val="2"/>
    </font>
    <font>
      <sz val="9"/>
      <color indexed="8"/>
      <name val="Arial"/>
      <family val="2"/>
    </font>
    <font>
      <sz val="11"/>
      <color theme="1"/>
      <name val="Calibri"/>
      <family val="2"/>
      <scheme val="minor"/>
    </font>
    <font>
      <sz val="11"/>
      <color theme="0"/>
      <name val="Calibri"/>
      <family val="2"/>
      <scheme val="minor"/>
    </font>
    <font>
      <sz val="10"/>
      <color theme="1"/>
      <name val="Arial"/>
      <family val="2"/>
    </font>
    <font>
      <sz val="10"/>
      <color rgb="FFFF0000"/>
      <name val="Arial"/>
      <family val="2"/>
    </font>
    <font>
      <sz val="11"/>
      <color rgb="FFFF0000"/>
      <name val="Arial"/>
      <family val="2"/>
    </font>
    <font>
      <sz val="12"/>
      <color rgb="FFFF0000"/>
      <name val="Arial"/>
      <family val="2"/>
    </font>
    <font>
      <sz val="14"/>
      <color theme="1"/>
      <name val="Arial"/>
      <family val="2"/>
    </font>
    <font>
      <sz val="11"/>
      <color theme="0"/>
      <name val="Arial"/>
      <family val="2"/>
    </font>
    <font>
      <b/>
      <sz val="11"/>
      <color theme="0"/>
      <name val="Arial"/>
      <family val="2"/>
    </font>
    <font>
      <b/>
      <i/>
      <sz val="10"/>
      <color rgb="FFFF0000"/>
      <name val="Arial"/>
      <family val="2"/>
    </font>
    <font>
      <sz val="10"/>
      <color theme="3"/>
      <name val="Arial"/>
      <family val="2"/>
    </font>
    <font>
      <b/>
      <sz val="11"/>
      <color theme="3"/>
      <name val="Arial"/>
      <family val="2"/>
    </font>
    <font>
      <sz val="11"/>
      <color theme="3"/>
      <name val="Arial"/>
      <family val="2"/>
    </font>
    <font>
      <b/>
      <sz val="10"/>
      <color rgb="FFFF0000"/>
      <name val="Arial"/>
      <family val="2"/>
    </font>
    <font>
      <b/>
      <sz val="14"/>
      <color theme="3"/>
      <name val="Arial"/>
      <family val="2"/>
    </font>
    <font>
      <sz val="10"/>
      <color theme="1" tint="0.34998626667073579"/>
      <name val="Arial"/>
      <family val="2"/>
    </font>
    <font>
      <i/>
      <sz val="10"/>
      <color theme="1" tint="0.249977111117893"/>
      <name val="Arial"/>
      <family val="2"/>
    </font>
    <font>
      <b/>
      <sz val="12"/>
      <color theme="3"/>
      <name val="Arial"/>
      <family val="2"/>
    </font>
    <font>
      <b/>
      <sz val="11"/>
      <color theme="1" tint="0.249977111117893"/>
      <name val="Arial"/>
      <family val="2"/>
    </font>
    <font>
      <b/>
      <sz val="10"/>
      <color theme="3"/>
      <name val="Arial"/>
      <family val="2"/>
    </font>
    <font>
      <b/>
      <sz val="18"/>
      <color theme="3"/>
      <name val="Arial"/>
      <family val="2"/>
    </font>
    <font>
      <sz val="10"/>
      <color rgb="FF000000"/>
      <name val="Arial"/>
      <family val="2"/>
    </font>
    <font>
      <sz val="11"/>
      <color theme="1" tint="0.34998626667073579"/>
      <name val="Calibri"/>
      <family val="2"/>
      <scheme val="minor"/>
    </font>
    <font>
      <b/>
      <sz val="16"/>
      <color theme="3"/>
      <name val="Arial"/>
      <family val="2"/>
    </font>
    <font>
      <b/>
      <u/>
      <sz val="10"/>
      <name val="Arial"/>
      <family val="2"/>
    </font>
    <font>
      <sz val="10"/>
      <color theme="3"/>
      <name val="Times New Roman"/>
      <family val="1"/>
    </font>
    <font>
      <b/>
      <i/>
      <sz val="10"/>
      <color rgb="FFC00000"/>
      <name val="Arial"/>
      <family val="2"/>
    </font>
    <font>
      <sz val="8"/>
      <name val="Times New Roman"/>
      <family val="1"/>
    </font>
    <font>
      <sz val="8"/>
      <name val="Times New Roman"/>
      <family val="1"/>
    </font>
    <font>
      <i/>
      <sz val="9"/>
      <color theme="0"/>
      <name val="Arial"/>
      <family val="2"/>
    </font>
    <font>
      <b/>
      <sz val="11"/>
      <color rgb="FFFF0000"/>
      <name val="Arial"/>
      <family val="2"/>
    </font>
    <font>
      <u/>
      <sz val="12"/>
      <color theme="10"/>
      <name val="Arial"/>
      <family val="2"/>
    </font>
    <font>
      <i/>
      <sz val="10"/>
      <color theme="3"/>
      <name val="Arial"/>
      <family val="2"/>
    </font>
    <font>
      <b/>
      <i/>
      <sz val="10"/>
      <color theme="3"/>
      <name val="Arial"/>
      <family val="2"/>
    </font>
    <font>
      <b/>
      <i/>
      <sz val="10"/>
      <color rgb="FF1F497D"/>
      <name val="Arial"/>
      <family val="2"/>
    </font>
    <font>
      <i/>
      <sz val="10"/>
      <color rgb="FF1F497D"/>
      <name val="Arial"/>
      <family val="2"/>
    </font>
    <font>
      <b/>
      <i/>
      <sz val="10"/>
      <color rgb="FFC0504D"/>
      <name val="Arial"/>
      <family val="2"/>
    </font>
    <font>
      <i/>
      <sz val="10"/>
      <color theme="3"/>
      <name val="Arial"/>
      <family val="2"/>
    </font>
    <font>
      <b/>
      <sz val="12"/>
      <color rgb="FF0000FF"/>
      <name val="Arial"/>
      <family val="2"/>
    </font>
    <font>
      <sz val="9"/>
      <color rgb="FF000000"/>
      <name val="Arial"/>
      <family val="2"/>
    </font>
    <font>
      <sz val="11"/>
      <name val="Times New Roman"/>
      <family val="1"/>
    </font>
    <font>
      <sz val="11"/>
      <name val="Arial"/>
      <family val="2"/>
    </font>
    <font>
      <sz val="11"/>
      <color rgb="FFC00000"/>
      <name val="Arial"/>
      <family val="2"/>
    </font>
    <font>
      <b/>
      <i/>
      <sz val="11"/>
      <color rgb="FFC00000"/>
      <name val="Arial"/>
      <family val="2"/>
    </font>
    <font>
      <sz val="11"/>
      <color rgb="FF000000"/>
      <name val="Arial"/>
      <family val="2"/>
    </font>
    <font>
      <i/>
      <sz val="11"/>
      <color rgb="FF000000"/>
      <name val="Arial"/>
      <family val="2"/>
    </font>
    <font>
      <b/>
      <i/>
      <sz val="11"/>
      <name val="Arial"/>
      <family val="2"/>
    </font>
    <font>
      <i/>
      <sz val="11"/>
      <color theme="3"/>
      <name val="Arial"/>
      <family val="2"/>
    </font>
    <font>
      <b/>
      <i/>
      <sz val="11"/>
      <color theme="3"/>
      <name val="Arial"/>
      <family val="2"/>
    </font>
    <font>
      <b/>
      <sz val="11"/>
      <color rgb="FFC00000"/>
      <name val="Arial"/>
      <family val="2"/>
    </font>
    <font>
      <i/>
      <sz val="11"/>
      <color rgb="FFC00000"/>
      <name val="Arial"/>
      <family val="2"/>
    </font>
    <font>
      <sz val="10"/>
      <color rgb="FF000000"/>
      <name val="Arial"/>
      <family val="2"/>
    </font>
  </fonts>
  <fills count="15">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gray0625">
        <bgColor theme="0" tint="-0.34998626667073579"/>
      </patternFill>
    </fill>
    <fill>
      <patternFill patternType="solid">
        <fgColor rgb="FFFFFF99"/>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2"/>
        <bgColor indexed="64"/>
      </patternFill>
    </fill>
    <fill>
      <patternFill patternType="solid">
        <fgColor rgb="FFFFC000"/>
        <bgColor indexed="64"/>
      </patternFill>
    </fill>
    <fill>
      <patternFill patternType="solid">
        <fgColor theme="3"/>
        <bgColor indexed="64"/>
      </patternFill>
    </fill>
    <fill>
      <patternFill patternType="solid">
        <fgColor indexed="62"/>
        <bgColor indexed="64"/>
      </patternFill>
    </fill>
    <fill>
      <patternFill patternType="solid">
        <fgColor theme="4" tint="0.79998168889431442"/>
        <bgColor indexed="64"/>
      </patternFill>
    </fill>
    <fill>
      <patternFill patternType="solid">
        <fgColor theme="9"/>
        <bgColor indexed="64"/>
      </patternFill>
    </fill>
  </fills>
  <borders count="7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theme="0" tint="-0.34998626667073579"/>
      </bottom>
      <diagonal/>
    </border>
    <border>
      <left/>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right/>
      <top style="thin">
        <color theme="0" tint="-0.34998626667073579"/>
      </top>
      <bottom/>
      <diagonal/>
    </border>
    <border>
      <left/>
      <right style="thin">
        <color indexed="64"/>
      </right>
      <top style="thin">
        <color theme="0" tint="-0.34998626667073579"/>
      </top>
      <bottom style="thin">
        <color theme="0" tint="-0.34998626667073579"/>
      </bottom>
      <diagonal/>
    </border>
    <border>
      <left/>
      <right style="thin">
        <color indexed="64"/>
      </right>
      <top/>
      <bottom style="thin">
        <color theme="0" tint="-0.34998626667073579"/>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bottom style="thin">
        <color rgb="FF000000"/>
      </bottom>
      <diagonal/>
    </border>
    <border>
      <left/>
      <right/>
      <top style="thin">
        <color indexed="64"/>
      </top>
      <bottom style="thin">
        <color rgb="FF000000"/>
      </bottom>
      <diagonal/>
    </border>
    <border>
      <left style="thin">
        <color indexed="64"/>
      </left>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style="thin">
        <color rgb="FF000000"/>
      </right>
      <top style="thin">
        <color indexed="64"/>
      </top>
      <bottom/>
      <diagonal/>
    </border>
    <border>
      <left/>
      <right/>
      <top style="medium">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bottom/>
      <diagonal/>
    </border>
    <border>
      <left/>
      <right style="thin">
        <color indexed="64"/>
      </right>
      <top style="thin">
        <color theme="0" tint="-0.34998626667073579"/>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s>
  <cellStyleXfs count="12">
    <xf numFmtId="0" fontId="0" fillId="0" borderId="0"/>
    <xf numFmtId="44" fontId="2" fillId="0" borderId="0" applyFont="0" applyFill="0" applyBorder="0" applyAlignment="0" applyProtection="0"/>
    <xf numFmtId="44" fontId="2" fillId="0" borderId="0" applyFont="0" applyFill="0" applyBorder="0" applyAlignment="0" applyProtection="0"/>
    <xf numFmtId="0" fontId="26" fillId="0" borderId="0"/>
    <xf numFmtId="9" fontId="2" fillId="0" borderId="0" applyFont="0" applyFill="0" applyBorder="0" applyAlignment="0" applyProtection="0"/>
    <xf numFmtId="167" fontId="53"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7" fontId="54" fillId="0" borderId="0"/>
    <xf numFmtId="9" fontId="1" fillId="0" borderId="0" applyFont="0" applyFill="0" applyBorder="0" applyAlignment="0" applyProtection="0"/>
    <xf numFmtId="0" fontId="57" fillId="0" borderId="0" applyNumberFormat="0" applyFill="0" applyBorder="0" applyAlignment="0" applyProtection="0"/>
  </cellStyleXfs>
  <cellXfs count="385">
    <xf numFmtId="0" fontId="0" fillId="0" borderId="0" xfId="0"/>
    <xf numFmtId="0" fontId="3" fillId="0" borderId="0" xfId="0" applyFont="1"/>
    <xf numFmtId="0" fontId="3" fillId="0" borderId="0" xfId="0" applyFont="1" applyAlignment="1">
      <alignment horizontal="center"/>
    </xf>
    <xf numFmtId="0" fontId="0" fillId="0" borderId="1" xfId="0" applyBorder="1"/>
    <xf numFmtId="0" fontId="0" fillId="0" borderId="0" xfId="0" applyAlignment="1">
      <alignment horizontal="center"/>
    </xf>
    <xf numFmtId="0" fontId="8" fillId="0" borderId="0" xfId="0" applyFont="1" applyAlignment="1">
      <alignment horizontal="left" indent="1"/>
    </xf>
    <xf numFmtId="0" fontId="9" fillId="0" borderId="0" xfId="0" applyFont="1"/>
    <xf numFmtId="0" fontId="14" fillId="0" borderId="0" xfId="0" applyFont="1" applyAlignment="1">
      <alignment horizontal="center"/>
    </xf>
    <xf numFmtId="0" fontId="0" fillId="0" borderId="0" xfId="0" quotePrefix="1"/>
    <xf numFmtId="0" fontId="1" fillId="0" borderId="0" xfId="0" applyFont="1"/>
    <xf numFmtId="0" fontId="28" fillId="4" borderId="0" xfId="0" applyFont="1" applyFill="1"/>
    <xf numFmtId="0" fontId="0" fillId="4" borderId="0" xfId="0" applyFill="1"/>
    <xf numFmtId="0" fontId="2" fillId="4" borderId="0" xfId="0" applyFont="1" applyFill="1"/>
    <xf numFmtId="0" fontId="1" fillId="4" borderId="0" xfId="0" applyFont="1" applyFill="1"/>
    <xf numFmtId="0" fontId="1" fillId="4" borderId="3" xfId="0" applyFont="1" applyFill="1" applyBorder="1"/>
    <xf numFmtId="6" fontId="1" fillId="4" borderId="0" xfId="0" applyNumberFormat="1" applyFont="1" applyFill="1"/>
    <xf numFmtId="164" fontId="1" fillId="4" borderId="0" xfId="4" applyNumberFormat="1" applyFont="1" applyFill="1" applyBorder="1"/>
    <xf numFmtId="0" fontId="1" fillId="4" borderId="1" xfId="0" applyFont="1" applyFill="1" applyBorder="1"/>
    <xf numFmtId="0" fontId="15" fillId="4" borderId="0" xfId="0" applyFont="1" applyFill="1"/>
    <xf numFmtId="0" fontId="1" fillId="4" borderId="0" xfId="0" applyFont="1" applyFill="1" applyAlignment="1">
      <alignment horizontal="center"/>
    </xf>
    <xf numFmtId="0" fontId="6" fillId="0" borderId="0" xfId="0" applyFont="1"/>
    <xf numFmtId="0" fontId="1" fillId="4" borderId="0" xfId="0" applyFont="1" applyFill="1" applyAlignment="1">
      <alignment vertical="center"/>
    </xf>
    <xf numFmtId="0" fontId="2" fillId="0" borderId="0" xfId="0" applyFont="1"/>
    <xf numFmtId="0" fontId="9" fillId="4" borderId="0" xfId="0" applyFont="1" applyFill="1"/>
    <xf numFmtId="0" fontId="1" fillId="4" borderId="0" xfId="0" applyFont="1" applyFill="1" applyAlignment="1">
      <alignment horizontal="left" indent="2"/>
    </xf>
    <xf numFmtId="6" fontId="1" fillId="4" borderId="0" xfId="0" applyNumberFormat="1" applyFont="1" applyFill="1" applyAlignment="1">
      <alignment horizontal="center"/>
    </xf>
    <xf numFmtId="0" fontId="29" fillId="4" borderId="1" xfId="0" applyFont="1" applyFill="1" applyBorder="1"/>
    <xf numFmtId="0" fontId="11" fillId="4" borderId="0" xfId="0" applyFont="1" applyFill="1"/>
    <xf numFmtId="0" fontId="17" fillId="4" borderId="0" xfId="0" applyFont="1" applyFill="1"/>
    <xf numFmtId="0" fontId="9" fillId="0" borderId="1" xfId="0" applyFont="1" applyBorder="1"/>
    <xf numFmtId="6" fontId="9" fillId="0" borderId="0" xfId="0" applyNumberFormat="1" applyFont="1"/>
    <xf numFmtId="6" fontId="9" fillId="0" borderId="2" xfId="0" applyNumberFormat="1" applyFont="1" applyBorder="1"/>
    <xf numFmtId="10" fontId="9" fillId="3" borderId="2" xfId="0" applyNumberFormat="1" applyFont="1" applyFill="1" applyBorder="1" applyAlignment="1" applyProtection="1">
      <alignment horizontal="center"/>
      <protection locked="0"/>
    </xf>
    <xf numFmtId="0" fontId="9" fillId="3" borderId="1" xfId="0" applyFont="1" applyFill="1" applyBorder="1" applyProtection="1">
      <protection locked="0"/>
    </xf>
    <xf numFmtId="0" fontId="9" fillId="3" borderId="5" xfId="0" applyFont="1" applyFill="1" applyBorder="1" applyProtection="1">
      <protection locked="0"/>
    </xf>
    <xf numFmtId="0" fontId="9" fillId="0" borderId="3" xfId="0" applyFont="1" applyBorder="1"/>
    <xf numFmtId="0" fontId="20" fillId="0" borderId="3" xfId="0" applyFont="1" applyBorder="1"/>
    <xf numFmtId="0" fontId="9" fillId="4" borderId="0" xfId="0" applyFont="1" applyFill="1" applyAlignment="1">
      <alignment horizontal="center"/>
    </xf>
    <xf numFmtId="0" fontId="9" fillId="0" borderId="1" xfId="0" applyFont="1" applyBorder="1" applyAlignment="1">
      <alignment horizontal="right"/>
    </xf>
    <xf numFmtId="0" fontId="30" fillId="0" borderId="0" xfId="0" applyFont="1"/>
    <xf numFmtId="165" fontId="11" fillId="0" borderId="0" xfId="0" applyNumberFormat="1" applyFont="1"/>
    <xf numFmtId="0" fontId="31" fillId="0" borderId="0" xfId="0" applyFont="1"/>
    <xf numFmtId="0" fontId="31" fillId="0" borderId="0" xfId="0" quotePrefix="1" applyFont="1"/>
    <xf numFmtId="0" fontId="11" fillId="4" borderId="0" xfId="0" applyFont="1" applyFill="1" applyAlignment="1">
      <alignment horizontal="left"/>
    </xf>
    <xf numFmtId="0" fontId="11" fillId="4" borderId="0" xfId="0" applyFont="1" applyFill="1" applyAlignment="1">
      <alignment horizontal="center"/>
    </xf>
    <xf numFmtId="6" fontId="11" fillId="4" borderId="0" xfId="0" applyNumberFormat="1" applyFont="1" applyFill="1" applyAlignment="1">
      <alignment horizontal="center"/>
    </xf>
    <xf numFmtId="164" fontId="11" fillId="4" borderId="0" xfId="0" applyNumberFormat="1" applyFont="1" applyFill="1" applyAlignment="1">
      <alignment horizontal="center"/>
    </xf>
    <xf numFmtId="0" fontId="19" fillId="2" borderId="0" xfId="0" applyFont="1" applyFill="1"/>
    <xf numFmtId="165" fontId="9" fillId="0" borderId="3" xfId="0" applyNumberFormat="1" applyFont="1" applyBorder="1"/>
    <xf numFmtId="165" fontId="9" fillId="0" borderId="0" xfId="0" applyNumberFormat="1" applyFont="1"/>
    <xf numFmtId="165" fontId="9" fillId="0" borderId="1" xfId="0" applyNumberFormat="1" applyFont="1" applyBorder="1"/>
    <xf numFmtId="6" fontId="28" fillId="4" borderId="0" xfId="0" applyNumberFormat="1" applyFont="1" applyFill="1"/>
    <xf numFmtId="0" fontId="33" fillId="0" borderId="0" xfId="0" applyFont="1"/>
    <xf numFmtId="0" fontId="27" fillId="4" borderId="0" xfId="3" applyFont="1" applyFill="1" applyAlignment="1">
      <alignment horizontal="left"/>
    </xf>
    <xf numFmtId="164" fontId="1" fillId="4" borderId="0" xfId="4" applyNumberFormat="1" applyFont="1" applyFill="1" applyBorder="1" applyAlignment="1">
      <alignment horizontal="center"/>
    </xf>
    <xf numFmtId="6" fontId="33" fillId="0" borderId="0" xfId="0" applyNumberFormat="1" applyFont="1"/>
    <xf numFmtId="0" fontId="29" fillId="2" borderId="0" xfId="0" applyFont="1" applyFill="1"/>
    <xf numFmtId="0" fontId="9" fillId="0" borderId="0" xfId="0" applyFont="1" applyAlignment="1">
      <alignment vertical="top"/>
    </xf>
    <xf numFmtId="0" fontId="0" fillId="0" borderId="0" xfId="0" applyAlignment="1">
      <alignment vertical="top"/>
    </xf>
    <xf numFmtId="6" fontId="8" fillId="0" borderId="2" xfId="0" applyNumberFormat="1" applyFont="1" applyBorder="1"/>
    <xf numFmtId="0" fontId="15" fillId="0" borderId="0" xfId="0" applyFont="1"/>
    <xf numFmtId="0" fontId="4" fillId="0" borderId="1" xfId="0" applyFont="1" applyBorder="1"/>
    <xf numFmtId="0" fontId="22" fillId="2" borderId="0" xfId="0" applyFont="1" applyFill="1" applyAlignment="1">
      <alignment horizontal="right"/>
    </xf>
    <xf numFmtId="0" fontId="29" fillId="4" borderId="0" xfId="0" applyFont="1" applyFill="1"/>
    <xf numFmtId="6" fontId="29" fillId="4" borderId="0" xfId="0" applyNumberFormat="1" applyFont="1" applyFill="1"/>
    <xf numFmtId="0" fontId="40" fillId="2" borderId="0" xfId="0" applyFont="1" applyFill="1"/>
    <xf numFmtId="0" fontId="41" fillId="4" borderId="0" xfId="0" applyFont="1" applyFill="1"/>
    <xf numFmtId="0" fontId="7" fillId="4" borderId="0" xfId="0" applyFont="1" applyFill="1" applyAlignment="1">
      <alignment horizontal="left"/>
    </xf>
    <xf numFmtId="0" fontId="42" fillId="4" borderId="0" xfId="0" applyFont="1" applyFill="1"/>
    <xf numFmtId="0" fontId="42" fillId="4" borderId="0" xfId="0" applyFont="1" applyFill="1" applyAlignment="1">
      <alignment horizontal="left" indent="7"/>
    </xf>
    <xf numFmtId="0" fontId="40" fillId="2" borderId="1" xfId="0" applyFont="1" applyFill="1" applyBorder="1"/>
    <xf numFmtId="0" fontId="44" fillId="2" borderId="1" xfId="0" applyFont="1" applyFill="1" applyBorder="1"/>
    <xf numFmtId="0" fontId="9" fillId="0" borderId="0" xfId="0" applyFont="1" applyAlignment="1">
      <alignment vertical="center" readingOrder="1"/>
    </xf>
    <xf numFmtId="0" fontId="15" fillId="0" borderId="0" xfId="0" applyFont="1" applyAlignment="1">
      <alignment horizontal="left"/>
    </xf>
    <xf numFmtId="0" fontId="36" fillId="4" borderId="0" xfId="0" applyFont="1" applyFill="1" applyAlignment="1">
      <alignment wrapText="1"/>
    </xf>
    <xf numFmtId="164" fontId="18" fillId="0" borderId="0" xfId="4" applyNumberFormat="1" applyFont="1" applyBorder="1" applyAlignment="1">
      <alignment horizontal="center" vertical="center"/>
    </xf>
    <xf numFmtId="0" fontId="45" fillId="4" borderId="0" xfId="0" applyFont="1" applyFill="1" applyAlignment="1">
      <alignment horizontal="left" indent="2"/>
    </xf>
    <xf numFmtId="0" fontId="45" fillId="4" borderId="0" xfId="0" applyFont="1" applyFill="1"/>
    <xf numFmtId="17" fontId="0" fillId="4" borderId="0" xfId="0" applyNumberFormat="1" applyFill="1"/>
    <xf numFmtId="0" fontId="48" fillId="4" borderId="0" xfId="3" applyFont="1" applyFill="1" applyAlignment="1">
      <alignment horizontal="left"/>
    </xf>
    <xf numFmtId="0" fontId="41" fillId="0" borderId="0" xfId="0" applyFont="1"/>
    <xf numFmtId="10" fontId="37" fillId="3" borderId="2" xfId="0" applyNumberFormat="1" applyFont="1" applyFill="1" applyBorder="1" applyAlignment="1" applyProtection="1">
      <alignment horizontal="center"/>
      <protection locked="0"/>
    </xf>
    <xf numFmtId="0" fontId="9" fillId="4" borderId="0" xfId="0" applyFont="1" applyFill="1" applyAlignment="1">
      <alignment vertical="center"/>
    </xf>
    <xf numFmtId="0" fontId="19" fillId="2" borderId="16" xfId="0" applyFont="1" applyFill="1" applyBorder="1" applyAlignment="1">
      <alignment horizontal="center" vertical="center"/>
    </xf>
    <xf numFmtId="0" fontId="19" fillId="2" borderId="17" xfId="0" applyFont="1" applyFill="1" applyBorder="1" applyAlignment="1">
      <alignment horizontal="center" vertical="center"/>
    </xf>
    <xf numFmtId="0" fontId="20" fillId="0" borderId="0" xfId="0" applyFont="1" applyAlignment="1">
      <alignment shrinkToFit="1"/>
    </xf>
    <xf numFmtId="0" fontId="9" fillId="0" borderId="0" xfId="0" applyFont="1" applyAlignment="1">
      <alignment horizontal="right"/>
    </xf>
    <xf numFmtId="6" fontId="9" fillId="3" borderId="2" xfId="0" applyNumberFormat="1" applyFont="1" applyFill="1" applyBorder="1" applyAlignment="1" applyProtection="1">
      <alignment horizontal="right" indent="1" shrinkToFit="1"/>
      <protection locked="0"/>
    </xf>
    <xf numFmtId="6" fontId="37" fillId="3" borderId="2" xfId="0" applyNumberFormat="1" applyFont="1" applyFill="1" applyBorder="1" applyAlignment="1" applyProtection="1">
      <alignment horizontal="right" indent="1" shrinkToFit="1"/>
      <protection locked="0"/>
    </xf>
    <xf numFmtId="166" fontId="15" fillId="2" borderId="0" xfId="0" applyNumberFormat="1" applyFont="1" applyFill="1" applyAlignment="1">
      <alignment horizontal="left"/>
    </xf>
    <xf numFmtId="0" fontId="15" fillId="2" borderId="0" xfId="0" applyFont="1" applyFill="1" applyAlignment="1">
      <alignment horizontal="right" vertical="top"/>
    </xf>
    <xf numFmtId="0" fontId="15" fillId="2" borderId="0" xfId="0" applyFont="1" applyFill="1" applyAlignment="1">
      <alignment horizontal="left"/>
    </xf>
    <xf numFmtId="0" fontId="2" fillId="2" borderId="0" xfId="0" applyFont="1" applyFill="1" applyAlignment="1">
      <alignment horizontal="left"/>
    </xf>
    <xf numFmtId="0" fontId="15" fillId="0" borderId="0" xfId="0" applyFont="1" applyAlignment="1">
      <alignment wrapText="1"/>
    </xf>
    <xf numFmtId="0" fontId="15" fillId="0" borderId="0" xfId="0" applyFont="1" applyAlignment="1">
      <alignment horizontal="left" wrapText="1"/>
    </xf>
    <xf numFmtId="0" fontId="36" fillId="2" borderId="0" xfId="0" applyFont="1" applyFill="1" applyAlignment="1">
      <alignment wrapText="1"/>
    </xf>
    <xf numFmtId="0" fontId="51" fillId="4" borderId="0" xfId="0" applyFont="1" applyFill="1"/>
    <xf numFmtId="0" fontId="31" fillId="0" borderId="0" xfId="0" applyFont="1" applyAlignment="1">
      <alignment horizontal="center"/>
    </xf>
    <xf numFmtId="0" fontId="46" fillId="4" borderId="0" xfId="0" applyFont="1" applyFill="1" applyAlignment="1">
      <alignment horizontal="center"/>
    </xf>
    <xf numFmtId="0" fontId="49" fillId="4" borderId="0" xfId="0" applyFont="1" applyFill="1" applyAlignment="1">
      <alignment horizontal="center"/>
    </xf>
    <xf numFmtId="0" fontId="23" fillId="2" borderId="0" xfId="0" applyFont="1" applyFill="1" applyAlignment="1">
      <alignment horizontal="center"/>
    </xf>
    <xf numFmtId="0" fontId="11" fillId="0" borderId="2" xfId="0" applyFont="1" applyBorder="1" applyAlignment="1">
      <alignment horizontal="center" vertical="center" wrapText="1"/>
    </xf>
    <xf numFmtId="0" fontId="43" fillId="4" borderId="0" xfId="0" applyFont="1" applyFill="1" applyAlignment="1">
      <alignment horizontal="center"/>
    </xf>
    <xf numFmtId="6" fontId="9" fillId="6" borderId="10" xfId="0" applyNumberFormat="1" applyFont="1" applyFill="1" applyBorder="1"/>
    <xf numFmtId="6" fontId="9" fillId="6" borderId="2" xfId="0" applyNumberFormat="1" applyFont="1" applyFill="1" applyBorder="1"/>
    <xf numFmtId="0" fontId="0" fillId="0" borderId="9" xfId="0" applyBorder="1"/>
    <xf numFmtId="6" fontId="12" fillId="0" borderId="12" xfId="0" applyNumberFormat="1" applyFont="1" applyBorder="1"/>
    <xf numFmtId="6" fontId="0" fillId="0" borderId="0" xfId="0" applyNumberFormat="1"/>
    <xf numFmtId="0" fontId="11" fillId="0" borderId="0" xfId="0" applyFont="1" applyAlignment="1">
      <alignment horizontal="center" vertical="center" wrapText="1"/>
    </xf>
    <xf numFmtId="6" fontId="5" fillId="0" borderId="0" xfId="0" applyNumberFormat="1" applyFont="1"/>
    <xf numFmtId="6" fontId="8" fillId="0" borderId="0" xfId="0" applyNumberFormat="1" applyFont="1"/>
    <xf numFmtId="6" fontId="8" fillId="0" borderId="0" xfId="0" applyNumberFormat="1" applyFont="1" applyAlignment="1">
      <alignment shrinkToFit="1"/>
    </xf>
    <xf numFmtId="0" fontId="9" fillId="4" borderId="2" xfId="0" applyFont="1" applyFill="1" applyBorder="1" applyAlignment="1" applyProtection="1">
      <alignment shrinkToFit="1"/>
      <protection locked="0"/>
    </xf>
    <xf numFmtId="0" fontId="9" fillId="3" borderId="2" xfId="0" applyFont="1" applyFill="1" applyBorder="1" applyAlignment="1" applyProtection="1">
      <alignment shrinkToFit="1"/>
      <protection locked="0"/>
    </xf>
    <xf numFmtId="0" fontId="15" fillId="4" borderId="0" xfId="0" applyFont="1" applyFill="1" applyAlignment="1">
      <alignment vertical="center"/>
    </xf>
    <xf numFmtId="0" fontId="52" fillId="0" borderId="0" xfId="0" applyFont="1" applyAlignment="1">
      <alignment vertical="top" wrapText="1"/>
    </xf>
    <xf numFmtId="0" fontId="1" fillId="0" borderId="0" xfId="0" applyFont="1" applyAlignment="1">
      <alignment horizontal="left"/>
    </xf>
    <xf numFmtId="0" fontId="49" fillId="0" borderId="0" xfId="0" applyFont="1"/>
    <xf numFmtId="0" fontId="46" fillId="4" borderId="0" xfId="0" applyFont="1" applyFill="1" applyAlignment="1">
      <alignment horizontal="left"/>
    </xf>
    <xf numFmtId="0" fontId="49" fillId="4" borderId="0" xfId="0" applyFont="1" applyFill="1" applyAlignment="1">
      <alignment horizontal="left"/>
    </xf>
    <xf numFmtId="0" fontId="8" fillId="0" borderId="1" xfId="0" applyFont="1" applyBorder="1" applyAlignment="1">
      <alignment horizontal="right" indent="1"/>
    </xf>
    <xf numFmtId="6" fontId="8" fillId="8" borderId="1" xfId="0" applyNumberFormat="1" applyFont="1" applyFill="1" applyBorder="1" applyAlignment="1">
      <alignment shrinkToFit="1"/>
    </xf>
    <xf numFmtId="0" fontId="11" fillId="0" borderId="0" xfId="0" applyFont="1" applyAlignment="1">
      <alignment horizontal="center"/>
    </xf>
    <xf numFmtId="0" fontId="9" fillId="0" borderId="9" xfId="0" applyFont="1" applyBorder="1" applyAlignment="1">
      <alignment shrinkToFit="1"/>
    </xf>
    <xf numFmtId="6" fontId="37" fillId="6" borderId="9" xfId="0" applyNumberFormat="1" applyFont="1" applyFill="1" applyBorder="1" applyAlignment="1">
      <alignment horizontal="right" indent="1" shrinkToFit="1"/>
    </xf>
    <xf numFmtId="10" fontId="37" fillId="6" borderId="9" xfId="0" applyNumberFormat="1" applyFont="1" applyFill="1" applyBorder="1" applyAlignment="1">
      <alignment horizontal="center"/>
    </xf>
    <xf numFmtId="0" fontId="0" fillId="0" borderId="1" xfId="0" applyBorder="1" applyAlignment="1">
      <alignment horizontal="center"/>
    </xf>
    <xf numFmtId="0" fontId="3" fillId="6" borderId="2" xfId="0" applyFont="1" applyFill="1" applyBorder="1" applyAlignment="1" applyProtection="1">
      <alignment horizontal="left" shrinkToFit="1"/>
      <protection locked="0"/>
    </xf>
    <xf numFmtId="0" fontId="3" fillId="6" borderId="9" xfId="0" applyFont="1" applyFill="1" applyBorder="1" applyAlignment="1" applyProtection="1">
      <alignment horizontal="left" shrinkToFit="1"/>
      <protection locked="0"/>
    </xf>
    <xf numFmtId="44" fontId="11" fillId="7" borderId="23" xfId="0" applyNumberFormat="1" applyFont="1" applyFill="1" applyBorder="1" applyAlignment="1" applyProtection="1">
      <alignment horizontal="right" indent="1" shrinkToFit="1"/>
      <protection locked="0"/>
    </xf>
    <xf numFmtId="0" fontId="6" fillId="7" borderId="26" xfId="0" applyFont="1" applyFill="1" applyBorder="1" applyAlignment="1" applyProtection="1">
      <alignment horizontal="left" shrinkToFit="1"/>
      <protection locked="0"/>
    </xf>
    <xf numFmtId="10" fontId="11" fillId="7" borderId="23" xfId="0" applyNumberFormat="1" applyFont="1" applyFill="1" applyBorder="1" applyAlignment="1" applyProtection="1">
      <alignment horizontal="center"/>
      <protection locked="0"/>
    </xf>
    <xf numFmtId="0" fontId="24" fillId="9" borderId="0" xfId="0" applyFont="1" applyFill="1"/>
    <xf numFmtId="0" fontId="24" fillId="9" borderId="1" xfId="0" applyFont="1" applyFill="1" applyBorder="1"/>
    <xf numFmtId="0" fontId="24" fillId="9" borderId="5" xfId="0" applyFont="1" applyFill="1" applyBorder="1"/>
    <xf numFmtId="0" fontId="8" fillId="0" borderId="0" xfId="0" applyFont="1" applyAlignment="1">
      <alignment horizontal="right" indent="1"/>
    </xf>
    <xf numFmtId="0" fontId="8" fillId="8" borderId="1" xfId="0" applyFont="1" applyFill="1" applyBorder="1" applyAlignment="1">
      <alignment horizontal="right" shrinkToFit="1"/>
    </xf>
    <xf numFmtId="0" fontId="8" fillId="0" borderId="2" xfId="0" applyFont="1" applyBorder="1" applyAlignment="1">
      <alignment horizontal="right" vertical="center"/>
    </xf>
    <xf numFmtId="8" fontId="5" fillId="0" borderId="2" xfId="0" applyNumberFormat="1" applyFont="1" applyBorder="1" applyAlignment="1">
      <alignment horizontal="right" vertical="center" shrinkToFit="1"/>
    </xf>
    <xf numFmtId="0" fontId="3" fillId="0" borderId="2" xfId="0" applyFont="1" applyBorder="1" applyAlignment="1">
      <alignment horizontal="right" vertical="center"/>
    </xf>
    <xf numFmtId="0" fontId="9" fillId="0" borderId="2" xfId="0" applyFont="1" applyBorder="1" applyAlignment="1">
      <alignment horizontal="right" vertical="center"/>
    </xf>
    <xf numFmtId="0" fontId="1" fillId="0" borderId="0" xfId="0" applyFont="1" applyAlignment="1">
      <alignment vertical="top" wrapText="1"/>
    </xf>
    <xf numFmtId="0" fontId="49" fillId="4" borderId="0" xfId="0" applyFont="1" applyFill="1" applyAlignment="1">
      <alignment vertical="center"/>
    </xf>
    <xf numFmtId="0" fontId="11" fillId="4" borderId="1" xfId="0" applyFont="1" applyFill="1" applyBorder="1"/>
    <xf numFmtId="0" fontId="1" fillId="4" borderId="1" xfId="0" applyFont="1" applyFill="1" applyBorder="1" applyAlignment="1">
      <alignment horizontal="center"/>
    </xf>
    <xf numFmtId="0" fontId="43" fillId="4" borderId="0" xfId="0" applyFont="1" applyFill="1"/>
    <xf numFmtId="6" fontId="1" fillId="0" borderId="0" xfId="0" applyNumberFormat="1" applyFont="1" applyAlignment="1">
      <alignment horizontal="center"/>
    </xf>
    <xf numFmtId="6" fontId="15" fillId="4" borderId="0" xfId="0" applyNumberFormat="1" applyFont="1" applyFill="1" applyAlignment="1">
      <alignment horizontal="center"/>
    </xf>
    <xf numFmtId="0" fontId="18" fillId="4" borderId="0" xfId="0" applyFont="1" applyFill="1"/>
    <xf numFmtId="49" fontId="25" fillId="0" borderId="0" xfId="0" applyNumberFormat="1" applyFont="1" applyAlignment="1">
      <alignment horizontal="center" vertical="center"/>
    </xf>
    <xf numFmtId="0" fontId="19" fillId="2" borderId="27" xfId="0" applyFont="1" applyFill="1" applyBorder="1" applyAlignment="1">
      <alignment horizontal="center" vertical="center" wrapText="1"/>
    </xf>
    <xf numFmtId="6" fontId="19" fillId="4" borderId="1" xfId="2" applyNumberFormat="1" applyFont="1" applyFill="1" applyBorder="1" applyAlignment="1" applyProtection="1">
      <alignment horizontal="center" wrapText="1"/>
    </xf>
    <xf numFmtId="6" fontId="19" fillId="4" borderId="28" xfId="2" applyNumberFormat="1" applyFont="1" applyFill="1" applyBorder="1" applyAlignment="1" applyProtection="1">
      <alignment horizontal="center" wrapText="1"/>
    </xf>
    <xf numFmtId="0" fontId="45" fillId="0" borderId="0" xfId="0" applyFont="1" applyAlignment="1">
      <alignment horizontal="left" indent="2"/>
    </xf>
    <xf numFmtId="0" fontId="11" fillId="4" borderId="0" xfId="0" applyFont="1" applyFill="1" applyAlignment="1">
      <alignment horizontal="center" wrapText="1"/>
    </xf>
    <xf numFmtId="1" fontId="11" fillId="7" borderId="24" xfId="0" applyNumberFormat="1" applyFont="1" applyFill="1" applyBorder="1" applyAlignment="1" applyProtection="1">
      <alignment horizontal="center"/>
      <protection locked="0"/>
    </xf>
    <xf numFmtId="6" fontId="11" fillId="4" borderId="23" xfId="0" applyNumberFormat="1" applyFont="1" applyFill="1" applyBorder="1" applyAlignment="1">
      <alignment horizontal="center"/>
    </xf>
    <xf numFmtId="1" fontId="37" fillId="6" borderId="9" xfId="0" applyNumberFormat="1" applyFont="1" applyFill="1" applyBorder="1" applyAlignment="1">
      <alignment horizontal="center"/>
    </xf>
    <xf numFmtId="1" fontId="37" fillId="3" borderId="2" xfId="0" applyNumberFormat="1" applyFont="1" applyFill="1" applyBorder="1" applyAlignment="1" applyProtection="1">
      <alignment horizontal="center"/>
      <protection locked="0"/>
    </xf>
    <xf numFmtId="1" fontId="9" fillId="3" borderId="2" xfId="0" applyNumberFormat="1" applyFont="1" applyFill="1" applyBorder="1" applyAlignment="1" applyProtection="1">
      <alignment horizontal="center"/>
      <protection locked="0"/>
    </xf>
    <xf numFmtId="6" fontId="16" fillId="0" borderId="2" xfId="0" applyNumberFormat="1" applyFont="1" applyBorder="1" applyAlignment="1">
      <alignment horizontal="right" vertical="center"/>
    </xf>
    <xf numFmtId="5" fontId="11" fillId="0" borderId="2" xfId="0" applyNumberFormat="1" applyFont="1" applyBorder="1" applyAlignment="1">
      <alignment horizontal="right" vertical="center"/>
    </xf>
    <xf numFmtId="0" fontId="1" fillId="0" borderId="0" xfId="0" applyFont="1" applyAlignment="1">
      <alignment wrapText="1"/>
    </xf>
    <xf numFmtId="166" fontId="1" fillId="0" borderId="0" xfId="0" applyNumberFormat="1" applyFont="1" applyAlignment="1">
      <alignment wrapText="1"/>
    </xf>
    <xf numFmtId="0" fontId="1" fillId="2" borderId="0" xfId="0" applyFont="1" applyFill="1" applyAlignment="1">
      <alignment horizontal="left"/>
    </xf>
    <xf numFmtId="166" fontId="1" fillId="2" borderId="0" xfId="0" applyNumberFormat="1" applyFont="1" applyFill="1" applyAlignment="1">
      <alignment horizontal="left"/>
    </xf>
    <xf numFmtId="0" fontId="1" fillId="2" borderId="0" xfId="0" applyFont="1" applyFill="1" applyAlignment="1">
      <alignment horizontal="right" vertical="top"/>
    </xf>
    <xf numFmtId="0" fontId="1" fillId="4" borderId="1" xfId="0" applyFont="1" applyFill="1" applyBorder="1" applyAlignment="1">
      <alignment horizontal="left" indent="2"/>
    </xf>
    <xf numFmtId="6" fontId="15" fillId="4" borderId="0" xfId="0" applyNumberFormat="1" applyFont="1" applyFill="1" applyAlignment="1">
      <alignment horizontal="center" vertical="center"/>
    </xf>
    <xf numFmtId="6" fontId="15" fillId="4" borderId="0" xfId="0" applyNumberFormat="1" applyFont="1" applyFill="1"/>
    <xf numFmtId="0" fontId="31" fillId="0" borderId="0" xfId="0" applyFont="1" applyAlignment="1">
      <alignment horizontal="right"/>
    </xf>
    <xf numFmtId="5" fontId="56" fillId="4" borderId="0" xfId="0" applyNumberFormat="1" applyFont="1" applyFill="1" applyAlignment="1">
      <alignment horizontal="right"/>
    </xf>
    <xf numFmtId="0" fontId="34" fillId="11" borderId="0" xfId="0" applyFont="1" applyFill="1" applyAlignment="1">
      <alignment horizontal="left" vertical="center"/>
    </xf>
    <xf numFmtId="0" fontId="38" fillId="12" borderId="0" xfId="0" applyFont="1" applyFill="1" applyAlignment="1">
      <alignment horizontal="center"/>
    </xf>
    <xf numFmtId="0" fontId="38" fillId="12" borderId="0" xfId="0" applyFont="1" applyFill="1" applyAlignment="1">
      <alignment horizontal="center" vertical="center"/>
    </xf>
    <xf numFmtId="0" fontId="38" fillId="12" borderId="0" xfId="0" applyFont="1" applyFill="1" applyAlignment="1">
      <alignment horizontal="center" vertical="center" wrapText="1"/>
    </xf>
    <xf numFmtId="6" fontId="9" fillId="6" borderId="9" xfId="0" applyNumberFormat="1" applyFont="1" applyFill="1" applyBorder="1"/>
    <xf numFmtId="0" fontId="9" fillId="0" borderId="0" xfId="0" applyFont="1" applyAlignment="1">
      <alignment shrinkToFit="1"/>
    </xf>
    <xf numFmtId="0" fontId="9" fillId="0" borderId="0" xfId="0" applyFont="1" applyAlignment="1">
      <alignment horizontal="left" shrinkToFit="1"/>
    </xf>
    <xf numFmtId="6" fontId="9" fillId="9" borderId="0" xfId="0" applyNumberFormat="1" applyFont="1" applyFill="1"/>
    <xf numFmtId="0" fontId="11" fillId="0" borderId="4" xfId="0" applyFont="1" applyBorder="1" applyAlignment="1">
      <alignment horizontal="center" vertical="center" wrapText="1"/>
    </xf>
    <xf numFmtId="0" fontId="0" fillId="0" borderId="7" xfId="0" applyBorder="1"/>
    <xf numFmtId="6" fontId="9" fillId="6" borderId="11" xfId="0" applyNumberFormat="1" applyFont="1" applyFill="1" applyBorder="1"/>
    <xf numFmtId="6" fontId="9" fillId="6" borderId="4" xfId="0" applyNumberFormat="1" applyFont="1" applyFill="1" applyBorder="1"/>
    <xf numFmtId="6" fontId="9" fillId="6" borderId="7" xfId="0" applyNumberFormat="1" applyFont="1" applyFill="1" applyBorder="1"/>
    <xf numFmtId="6" fontId="8" fillId="0" borderId="0" xfId="0" applyNumberFormat="1" applyFont="1" applyAlignment="1">
      <alignment horizontal="right" shrinkToFit="1"/>
    </xf>
    <xf numFmtId="0" fontId="20" fillId="0" borderId="0" xfId="0" applyFont="1"/>
    <xf numFmtId="6" fontId="9" fillId="6" borderId="36" xfId="0" applyNumberFormat="1" applyFont="1" applyFill="1" applyBorder="1"/>
    <xf numFmtId="6" fontId="9" fillId="0" borderId="36" xfId="0" applyNumberFormat="1" applyFont="1" applyBorder="1"/>
    <xf numFmtId="6" fontId="12" fillId="0" borderId="38" xfId="0" applyNumberFormat="1" applyFont="1" applyBorder="1"/>
    <xf numFmtId="6" fontId="8" fillId="0" borderId="36" xfId="0" applyNumberFormat="1" applyFont="1" applyBorder="1"/>
    <xf numFmtId="0" fontId="64" fillId="0" borderId="0" xfId="0" applyFont="1" applyAlignment="1">
      <alignment horizontal="right"/>
    </xf>
    <xf numFmtId="0" fontId="9" fillId="0" borderId="40" xfId="0" applyFont="1" applyBorder="1" applyAlignment="1">
      <alignment horizontal="center" wrapText="1"/>
    </xf>
    <xf numFmtId="0" fontId="9" fillId="0" borderId="42" xfId="0" applyFont="1" applyBorder="1"/>
    <xf numFmtId="10" fontId="9" fillId="0" borderId="43" xfId="0" applyNumberFormat="1" applyFont="1" applyBorder="1" applyAlignment="1">
      <alignment horizontal="center"/>
    </xf>
    <xf numFmtId="0" fontId="9" fillId="0" borderId="44" xfId="0" applyFont="1" applyBorder="1"/>
    <xf numFmtId="0" fontId="9" fillId="14" borderId="45" xfId="0" applyFont="1" applyFill="1" applyBorder="1"/>
    <xf numFmtId="165" fontId="19" fillId="0" borderId="15" xfId="0" applyNumberFormat="1" applyFont="1" applyBorder="1" applyAlignment="1">
      <alignment horizontal="center" vertical="center"/>
    </xf>
    <xf numFmtId="165" fontId="19" fillId="0" borderId="18" xfId="0" applyNumberFormat="1" applyFont="1" applyBorder="1" applyAlignment="1">
      <alignment horizontal="center" vertical="center"/>
    </xf>
    <xf numFmtId="49" fontId="25" fillId="0" borderId="0" xfId="0" applyNumberFormat="1" applyFont="1" applyAlignment="1">
      <alignment horizontal="center"/>
    </xf>
    <xf numFmtId="49" fontId="25" fillId="0" borderId="0" xfId="0" applyNumberFormat="1" applyFont="1" applyAlignment="1">
      <alignment horizontal="left"/>
    </xf>
    <xf numFmtId="0" fontId="65" fillId="0" borderId="0" xfId="11" applyFont="1"/>
    <xf numFmtId="49" fontId="25" fillId="0" borderId="0" xfId="0" applyNumberFormat="1" applyFont="1" applyAlignment="1">
      <alignment horizontal="center" shrinkToFit="1"/>
    </xf>
    <xf numFmtId="0" fontId="11" fillId="0" borderId="48" xfId="0" applyFont="1" applyBorder="1" applyAlignment="1">
      <alignment horizontal="center" vertical="center" wrapText="1"/>
    </xf>
    <xf numFmtId="6" fontId="0" fillId="0" borderId="48" xfId="0" applyNumberFormat="1" applyBorder="1"/>
    <xf numFmtId="6" fontId="9" fillId="0" borderId="48" xfId="0" applyNumberFormat="1" applyFont="1" applyBorder="1"/>
    <xf numFmtId="10" fontId="9" fillId="14" borderId="49" xfId="0" applyNumberFormat="1" applyFont="1" applyFill="1" applyBorder="1" applyAlignment="1">
      <alignment horizontal="center"/>
    </xf>
    <xf numFmtId="6" fontId="9" fillId="0" borderId="50" xfId="0" applyNumberFormat="1" applyFont="1" applyBorder="1"/>
    <xf numFmtId="6" fontId="9" fillId="0" borderId="51" xfId="0" applyNumberFormat="1" applyFont="1" applyBorder="1"/>
    <xf numFmtId="6" fontId="5" fillId="0" borderId="52" xfId="0" applyNumberFormat="1" applyFont="1" applyBorder="1"/>
    <xf numFmtId="6" fontId="5" fillId="0" borderId="53" xfId="0" applyNumberFormat="1" applyFont="1" applyBorder="1"/>
    <xf numFmtId="6" fontId="9" fillId="6" borderId="54" xfId="0" applyNumberFormat="1" applyFont="1" applyFill="1" applyBorder="1"/>
    <xf numFmtId="6" fontId="9" fillId="6" borderId="55" xfId="0" applyNumberFormat="1" applyFont="1" applyFill="1" applyBorder="1"/>
    <xf numFmtId="6" fontId="0" fillId="9" borderId="0" xfId="0" applyNumberFormat="1" applyFill="1"/>
    <xf numFmtId="6" fontId="9" fillId="6" borderId="37" xfId="0" applyNumberFormat="1" applyFont="1" applyFill="1" applyBorder="1"/>
    <xf numFmtId="6" fontId="9" fillId="6" borderId="38" xfId="0" applyNumberFormat="1" applyFont="1" applyFill="1" applyBorder="1"/>
    <xf numFmtId="6" fontId="9" fillId="0" borderId="56" xfId="0" applyNumberFormat="1" applyFont="1" applyBorder="1"/>
    <xf numFmtId="6" fontId="9" fillId="6" borderId="48" xfId="0" applyNumberFormat="1" applyFont="1" applyFill="1" applyBorder="1"/>
    <xf numFmtId="6" fontId="9" fillId="6" borderId="57" xfId="0" applyNumberFormat="1" applyFont="1" applyFill="1" applyBorder="1"/>
    <xf numFmtId="6" fontId="9" fillId="6" borderId="59" xfId="0" applyNumberFormat="1" applyFont="1" applyFill="1" applyBorder="1"/>
    <xf numFmtId="6" fontId="9" fillId="6" borderId="60" xfId="0" applyNumberFormat="1" applyFont="1" applyFill="1" applyBorder="1"/>
    <xf numFmtId="6" fontId="9" fillId="6" borderId="61" xfId="0" applyNumberFormat="1" applyFont="1" applyFill="1" applyBorder="1"/>
    <xf numFmtId="6" fontId="9" fillId="6" borderId="62" xfId="0" applyNumberFormat="1" applyFont="1" applyFill="1" applyBorder="1"/>
    <xf numFmtId="6" fontId="9" fillId="6" borderId="63" xfId="0" applyNumberFormat="1" applyFont="1" applyFill="1" applyBorder="1"/>
    <xf numFmtId="6" fontId="9" fillId="6" borderId="12" xfId="0" applyNumberFormat="1" applyFont="1" applyFill="1" applyBorder="1"/>
    <xf numFmtId="6" fontId="9" fillId="6" borderId="13" xfId="0" applyNumberFormat="1" applyFont="1" applyFill="1" applyBorder="1"/>
    <xf numFmtId="0" fontId="10" fillId="0" borderId="0" xfId="0" applyFont="1"/>
    <xf numFmtId="0" fontId="21" fillId="0" borderId="0" xfId="0" applyFont="1"/>
    <xf numFmtId="0" fontId="5" fillId="0" borderId="0" xfId="0" applyFont="1"/>
    <xf numFmtId="6" fontId="9" fillId="6" borderId="64" xfId="0" applyNumberFormat="1" applyFont="1" applyFill="1" applyBorder="1"/>
    <xf numFmtId="0" fontId="9" fillId="0" borderId="65" xfId="0" applyFont="1" applyBorder="1" applyAlignment="1">
      <alignment horizontal="center" wrapText="1"/>
    </xf>
    <xf numFmtId="6" fontId="9" fillId="6" borderId="50" xfId="0" applyNumberFormat="1" applyFont="1" applyFill="1" applyBorder="1"/>
    <xf numFmtId="6" fontId="9" fillId="6" borderId="67" xfId="0" applyNumberFormat="1" applyFont="1" applyFill="1" applyBorder="1"/>
    <xf numFmtId="6" fontId="5" fillId="0" borderId="48" xfId="0" applyNumberFormat="1" applyFont="1" applyBorder="1"/>
    <xf numFmtId="10" fontId="9" fillId="0" borderId="0" xfId="0" applyNumberFormat="1" applyFont="1" applyAlignment="1">
      <alignment horizontal="center"/>
    </xf>
    <xf numFmtId="6" fontId="5" fillId="0" borderId="66" xfId="0" applyNumberFormat="1" applyFont="1" applyBorder="1"/>
    <xf numFmtId="37" fontId="1" fillId="4" borderId="0" xfId="0" applyNumberFormat="1" applyFont="1" applyFill="1"/>
    <xf numFmtId="164" fontId="1" fillId="4" borderId="0" xfId="0" applyNumberFormat="1" applyFont="1" applyFill="1" applyAlignment="1">
      <alignment horizontal="center"/>
    </xf>
    <xf numFmtId="0" fontId="32" fillId="4" borderId="0" xfId="0" applyFont="1" applyFill="1"/>
    <xf numFmtId="0" fontId="1" fillId="4" borderId="0" xfId="0" applyFont="1" applyFill="1" applyAlignment="1">
      <alignment horizontal="left"/>
    </xf>
    <xf numFmtId="0" fontId="30" fillId="4" borderId="0" xfId="0" applyFont="1" applyFill="1" applyAlignment="1">
      <alignment horizontal="right"/>
    </xf>
    <xf numFmtId="0" fontId="1" fillId="4" borderId="0" xfId="0" applyFont="1" applyFill="1" applyAlignment="1">
      <alignment horizontal="right"/>
    </xf>
    <xf numFmtId="9" fontId="1" fillId="4" borderId="0" xfId="0" applyNumberFormat="1" applyFont="1" applyFill="1"/>
    <xf numFmtId="6" fontId="1" fillId="4" borderId="3" xfId="0" applyNumberFormat="1" applyFont="1" applyFill="1" applyBorder="1" applyAlignment="1">
      <alignment horizontal="center"/>
    </xf>
    <xf numFmtId="6" fontId="1" fillId="4" borderId="1" xfId="0" applyNumberFormat="1" applyFont="1" applyFill="1" applyBorder="1" applyAlignment="1">
      <alignment horizontal="center"/>
    </xf>
    <xf numFmtId="6" fontId="15" fillId="6" borderId="0" xfId="0" applyNumberFormat="1" applyFont="1" applyFill="1" applyAlignment="1">
      <alignment horizontal="center" vertical="center"/>
    </xf>
    <xf numFmtId="0" fontId="15" fillId="4" borderId="0" xfId="0" applyFont="1" applyFill="1" applyAlignment="1">
      <alignment horizontal="right"/>
    </xf>
    <xf numFmtId="0" fontId="1" fillId="4" borderId="58" xfId="0" applyFont="1" applyFill="1" applyBorder="1" applyAlignment="1">
      <alignment horizontal="center"/>
    </xf>
    <xf numFmtId="164" fontId="1" fillId="4" borderId="58" xfId="0" applyNumberFormat="1" applyFont="1" applyFill="1" applyBorder="1" applyAlignment="1">
      <alignment horizontal="center"/>
    </xf>
    <xf numFmtId="8" fontId="42" fillId="4" borderId="0" xfId="0" applyNumberFormat="1" applyFont="1" applyFill="1" applyAlignment="1">
      <alignment horizontal="right" indent="2"/>
    </xf>
    <xf numFmtId="6" fontId="19" fillId="4" borderId="0" xfId="2" applyNumberFormat="1" applyFont="1" applyFill="1" applyBorder="1" applyAlignment="1" applyProtection="1">
      <alignment horizontal="center" wrapText="1"/>
    </xf>
    <xf numFmtId="165" fontId="19" fillId="0" borderId="0" xfId="0" applyNumberFormat="1" applyFont="1" applyAlignment="1">
      <alignment horizontal="center" vertical="center"/>
    </xf>
    <xf numFmtId="10" fontId="0" fillId="0" borderId="0" xfId="0" applyNumberFormat="1"/>
    <xf numFmtId="0" fontId="11" fillId="2" borderId="30" xfId="0" applyFont="1" applyFill="1" applyBorder="1" applyAlignment="1">
      <alignment horizontal="left" vertical="center"/>
    </xf>
    <xf numFmtId="0" fontId="11" fillId="2" borderId="30" xfId="0" applyFont="1" applyFill="1" applyBorder="1" applyAlignment="1">
      <alignment horizontal="center" vertical="center"/>
    </xf>
    <xf numFmtId="0" fontId="11" fillId="2" borderId="35" xfId="0" applyFont="1" applyFill="1" applyBorder="1" applyAlignment="1">
      <alignment horizontal="center" vertical="center"/>
    </xf>
    <xf numFmtId="9" fontId="76" fillId="13" borderId="30" xfId="4" applyFont="1" applyFill="1" applyBorder="1" applyAlignment="1" applyProtection="1">
      <alignment horizontal="center" vertical="center"/>
    </xf>
    <xf numFmtId="0" fontId="9" fillId="6" borderId="29" xfId="0" applyFont="1" applyFill="1" applyBorder="1" applyAlignment="1" applyProtection="1">
      <alignment horizontal="center" vertical="center"/>
      <protection locked="0"/>
    </xf>
    <xf numFmtId="6" fontId="9" fillId="6" borderId="12" xfId="0" applyNumberFormat="1" applyFont="1" applyFill="1" applyBorder="1" applyAlignment="1" applyProtection="1">
      <alignment horizontal="center" vertical="center"/>
      <protection locked="0"/>
    </xf>
    <xf numFmtId="0" fontId="66" fillId="6" borderId="31" xfId="0" applyFont="1" applyFill="1" applyBorder="1" applyAlignment="1" applyProtection="1">
      <alignment horizontal="center" vertical="center"/>
      <protection locked="0"/>
    </xf>
    <xf numFmtId="6" fontId="11" fillId="6" borderId="14" xfId="1" applyNumberFormat="1" applyFont="1" applyFill="1" applyBorder="1" applyAlignment="1" applyProtection="1">
      <alignment horizontal="center" vertical="center"/>
    </xf>
    <xf numFmtId="6" fontId="9" fillId="6" borderId="34" xfId="0" applyNumberFormat="1" applyFont="1" applyFill="1" applyBorder="1" applyAlignment="1" applyProtection="1">
      <alignment horizontal="center"/>
      <protection locked="0"/>
    </xf>
    <xf numFmtId="10" fontId="9" fillId="6" borderId="34" xfId="4" applyNumberFormat="1" applyFont="1" applyFill="1" applyBorder="1" applyAlignment="1" applyProtection="1">
      <alignment horizontal="center"/>
      <protection locked="0"/>
    </xf>
    <xf numFmtId="8" fontId="9" fillId="6" borderId="31" xfId="0" applyNumberFormat="1" applyFont="1" applyFill="1" applyBorder="1" applyAlignment="1" applyProtection="1">
      <alignment horizontal="center"/>
      <protection locked="0"/>
    </xf>
    <xf numFmtId="8" fontId="9" fillId="6" borderId="34" xfId="0" applyNumberFormat="1" applyFont="1" applyFill="1" applyBorder="1" applyAlignment="1" applyProtection="1">
      <alignment horizontal="center"/>
      <protection locked="0"/>
    </xf>
    <xf numFmtId="6" fontId="16" fillId="0" borderId="32" xfId="1" applyNumberFormat="1" applyFont="1" applyFill="1" applyBorder="1" applyAlignment="1" applyProtection="1">
      <alignment horizontal="center" vertical="center"/>
    </xf>
    <xf numFmtId="10" fontId="37" fillId="0" borderId="29" xfId="1" applyNumberFormat="1" applyFont="1" applyFill="1" applyBorder="1" applyAlignment="1" applyProtection="1">
      <alignment horizontal="center" vertical="center"/>
      <protection locked="0"/>
    </xf>
    <xf numFmtId="10" fontId="67" fillId="0" borderId="68" xfId="0" applyNumberFormat="1" applyFont="1" applyBorder="1" applyAlignment="1">
      <alignment horizontal="center"/>
    </xf>
    <xf numFmtId="6" fontId="11" fillId="0" borderId="14" xfId="1" applyNumberFormat="1" applyFont="1" applyFill="1" applyBorder="1" applyAlignment="1" applyProtection="1">
      <alignment horizontal="center" vertical="center"/>
    </xf>
    <xf numFmtId="164" fontId="9" fillId="0" borderId="14" xfId="4" applyNumberFormat="1" applyFont="1" applyFill="1" applyBorder="1" applyAlignment="1" applyProtection="1">
      <alignment horizontal="center" vertical="center"/>
    </xf>
    <xf numFmtId="0" fontId="69" fillId="0" borderId="29" xfId="0" applyFont="1" applyBorder="1" applyAlignment="1">
      <alignment horizontal="center" vertical="center"/>
    </xf>
    <xf numFmtId="164" fontId="68" fillId="0" borderId="32" xfId="4" applyNumberFormat="1" applyFont="1" applyFill="1" applyBorder="1" applyAlignment="1" applyProtection="1">
      <alignment horizontal="center" vertical="center"/>
    </xf>
    <xf numFmtId="6" fontId="11" fillId="0" borderId="35" xfId="1" applyNumberFormat="1" applyFont="1" applyFill="1" applyBorder="1" applyAlignment="1" applyProtection="1">
      <alignment horizontal="center" vertical="center"/>
    </xf>
    <xf numFmtId="6" fontId="9" fillId="0" borderId="34" xfId="0" applyNumberFormat="1" applyFont="1" applyBorder="1" applyAlignment="1">
      <alignment horizontal="center"/>
    </xf>
    <xf numFmtId="0" fontId="15" fillId="4" borderId="1" xfId="0" applyFont="1" applyFill="1" applyBorder="1"/>
    <xf numFmtId="0" fontId="47" fillId="4" borderId="1" xfId="0" applyFont="1" applyFill="1" applyBorder="1" applyAlignment="1">
      <alignment horizontal="left" vertical="center" wrapText="1" indent="1" readingOrder="1"/>
    </xf>
    <xf numFmtId="9" fontId="47" fillId="4" borderId="1" xfId="0" applyNumberFormat="1" applyFont="1" applyFill="1" applyBorder="1" applyAlignment="1">
      <alignment horizontal="center" vertical="center" wrapText="1" readingOrder="1"/>
    </xf>
    <xf numFmtId="165" fontId="47" fillId="4" borderId="1" xfId="0" applyNumberFormat="1" applyFont="1" applyFill="1" applyBorder="1" applyAlignment="1">
      <alignment horizontal="center" vertical="center" shrinkToFit="1"/>
    </xf>
    <xf numFmtId="0" fontId="1" fillId="4" borderId="1" xfId="0" applyFont="1" applyFill="1" applyBorder="1" applyAlignment="1">
      <alignment wrapText="1"/>
    </xf>
    <xf numFmtId="0" fontId="29" fillId="5" borderId="10" xfId="0" applyFont="1" applyFill="1" applyBorder="1" applyAlignment="1">
      <alignment horizontal="center"/>
    </xf>
    <xf numFmtId="164" fontId="47" fillId="7" borderId="10" xfId="0" applyNumberFormat="1" applyFont="1" applyFill="1" applyBorder="1" applyAlignment="1">
      <alignment horizontal="center" vertical="center" wrapText="1" readingOrder="1"/>
    </xf>
    <xf numFmtId="164" fontId="47" fillId="4" borderId="10" xfId="0" applyNumberFormat="1" applyFont="1" applyFill="1" applyBorder="1" applyAlignment="1">
      <alignment horizontal="center" vertical="center" shrinkToFit="1"/>
    </xf>
    <xf numFmtId="0" fontId="1" fillId="6" borderId="2" xfId="0" applyFont="1" applyFill="1" applyBorder="1" applyAlignment="1" applyProtection="1">
      <alignment wrapText="1"/>
      <protection locked="0"/>
    </xf>
    <xf numFmtId="0" fontId="29" fillId="5" borderId="7" xfId="0" applyFont="1" applyFill="1" applyBorder="1" applyAlignment="1">
      <alignment horizontal="center"/>
    </xf>
    <xf numFmtId="164" fontId="47" fillId="7" borderId="48" xfId="0" applyNumberFormat="1" applyFont="1" applyFill="1" applyBorder="1" applyAlignment="1">
      <alignment horizontal="center" vertical="center" wrapText="1" readingOrder="1"/>
    </xf>
    <xf numFmtId="10" fontId="1" fillId="4" borderId="48" xfId="0" applyNumberFormat="1" applyFont="1" applyFill="1" applyBorder="1"/>
    <xf numFmtId="0" fontId="1" fillId="6" borderId="48" xfId="0" applyFont="1" applyFill="1" applyBorder="1"/>
    <xf numFmtId="0" fontId="29" fillId="5" borderId="0" xfId="0" applyFont="1" applyFill="1" applyAlignment="1">
      <alignment horizontal="center"/>
    </xf>
    <xf numFmtId="6" fontId="1" fillId="7" borderId="57" xfId="0" applyNumberFormat="1" applyFont="1" applyFill="1" applyBorder="1"/>
    <xf numFmtId="6" fontId="1" fillId="4" borderId="48" xfId="0" applyNumberFormat="1" applyFont="1" applyFill="1" applyBorder="1"/>
    <xf numFmtId="9" fontId="1" fillId="4" borderId="57" xfId="0" applyNumberFormat="1" applyFont="1" applyFill="1" applyBorder="1"/>
    <xf numFmtId="9" fontId="1" fillId="7" borderId="72" xfId="0" applyNumberFormat="1" applyFont="1" applyFill="1" applyBorder="1"/>
    <xf numFmtId="0" fontId="1" fillId="0" borderId="46" xfId="0" applyFont="1" applyBorder="1"/>
    <xf numFmtId="6" fontId="1" fillId="4" borderId="47" xfId="0" applyNumberFormat="1" applyFont="1" applyFill="1" applyBorder="1"/>
    <xf numFmtId="164" fontId="47" fillId="4" borderId="48" xfId="0" applyNumberFormat="1" applyFont="1" applyFill="1" applyBorder="1" applyAlignment="1">
      <alignment horizontal="center" vertical="center" shrinkToFit="1"/>
    </xf>
    <xf numFmtId="10" fontId="1" fillId="4" borderId="57" xfId="0" applyNumberFormat="1" applyFont="1" applyFill="1" applyBorder="1"/>
    <xf numFmtId="0" fontId="1" fillId="6" borderId="73" xfId="0" applyFont="1" applyFill="1" applyBorder="1"/>
    <xf numFmtId="9" fontId="1" fillId="7" borderId="70" xfId="0" applyNumberFormat="1" applyFont="1" applyFill="1" applyBorder="1"/>
    <xf numFmtId="0" fontId="29" fillId="5" borderId="50" xfId="0" applyFont="1" applyFill="1" applyBorder="1" applyAlignment="1">
      <alignment horizontal="center"/>
    </xf>
    <xf numFmtId="164" fontId="47" fillId="4" borderId="62" xfId="0" applyNumberFormat="1" applyFont="1" applyFill="1" applyBorder="1" applyAlignment="1">
      <alignment horizontal="center" vertical="center" shrinkToFit="1"/>
    </xf>
    <xf numFmtId="0" fontId="1" fillId="6" borderId="6" xfId="0" applyFont="1" applyFill="1" applyBorder="1" applyAlignment="1" applyProtection="1">
      <alignment wrapText="1"/>
      <protection locked="0"/>
    </xf>
    <xf numFmtId="0" fontId="39" fillId="0" borderId="0" xfId="0" applyFont="1" applyAlignment="1">
      <alignment horizontal="right" vertical="top" wrapText="1"/>
    </xf>
    <xf numFmtId="0" fontId="39" fillId="0" borderId="0" xfId="0" applyFont="1" applyAlignment="1">
      <alignment wrapText="1"/>
    </xf>
    <xf numFmtId="0" fontId="39" fillId="0" borderId="0" xfId="0" applyFont="1" applyAlignment="1">
      <alignment vertical="top" wrapText="1"/>
    </xf>
    <xf numFmtId="0" fontId="39" fillId="0" borderId="0" xfId="0" applyFont="1" applyAlignment="1">
      <alignment horizontal="left" vertical="top" wrapText="1" indent="5"/>
    </xf>
    <xf numFmtId="0" fontId="50" fillId="0" borderId="0" xfId="0" applyFont="1" applyAlignment="1">
      <alignment horizontal="left" wrapText="1"/>
    </xf>
    <xf numFmtId="0" fontId="1" fillId="0" borderId="0" xfId="0" applyFont="1" applyAlignment="1">
      <alignment horizontal="right" vertical="top" wrapText="1"/>
    </xf>
    <xf numFmtId="0" fontId="1" fillId="0" borderId="0" xfId="0" applyFont="1" applyAlignment="1">
      <alignment horizontal="left" vertical="top" wrapText="1"/>
    </xf>
    <xf numFmtId="0" fontId="77" fillId="0" borderId="0" xfId="0" applyFont="1" applyAlignment="1">
      <alignment vertical="top" wrapText="1"/>
    </xf>
    <xf numFmtId="0" fontId="1" fillId="0" borderId="0" xfId="0" applyFont="1" applyAlignment="1">
      <alignment horizontal="left" wrapText="1"/>
    </xf>
    <xf numFmtId="10" fontId="1" fillId="10" borderId="12" xfId="0" applyNumberFormat="1" applyFont="1" applyFill="1" applyBorder="1" applyAlignment="1">
      <alignment horizontal="center"/>
    </xf>
    <xf numFmtId="10" fontId="1" fillId="10" borderId="57" xfId="0" applyNumberFormat="1" applyFont="1" applyFill="1" applyBorder="1" applyAlignment="1">
      <alignment horizontal="center"/>
    </xf>
    <xf numFmtId="44" fontId="45" fillId="0" borderId="0" xfId="0" applyNumberFormat="1" applyFont="1"/>
    <xf numFmtId="164" fontId="45" fillId="0" borderId="0" xfId="4" applyNumberFormat="1" applyFont="1" applyFill="1" applyBorder="1" applyAlignment="1">
      <alignment horizontal="center"/>
    </xf>
    <xf numFmtId="6" fontId="1" fillId="0" borderId="0" xfId="0" applyNumberFormat="1" applyFont="1"/>
    <xf numFmtId="164" fontId="1" fillId="0" borderId="0" xfId="4" applyNumberFormat="1" applyFont="1" applyFill="1" applyBorder="1" applyAlignment="1">
      <alignment horizontal="center"/>
    </xf>
    <xf numFmtId="6" fontId="1" fillId="0" borderId="1" xfId="0" applyNumberFormat="1" applyFont="1" applyBorder="1"/>
    <xf numFmtId="164" fontId="1" fillId="0" borderId="1" xfId="4" applyNumberFormat="1" applyFont="1" applyFill="1" applyBorder="1" applyAlignment="1">
      <alignment horizontal="center"/>
    </xf>
    <xf numFmtId="0" fontId="6" fillId="7" borderId="25" xfId="0" applyFont="1" applyFill="1" applyBorder="1" applyAlignment="1" applyProtection="1">
      <alignment shrinkToFit="1"/>
      <protection locked="0"/>
    </xf>
    <xf numFmtId="0" fontId="49" fillId="4" borderId="0" xfId="0" applyFont="1" applyFill="1" applyAlignment="1">
      <alignment horizontal="center" wrapText="1"/>
    </xf>
    <xf numFmtId="0" fontId="43" fillId="0" borderId="0" xfId="0" applyFont="1" applyAlignment="1">
      <alignment horizontal="left" wrapText="1"/>
    </xf>
    <xf numFmtId="0" fontId="50" fillId="0" borderId="0" xfId="0" applyFont="1" applyAlignment="1">
      <alignment horizontal="left" wrapText="1"/>
    </xf>
    <xf numFmtId="0" fontId="15" fillId="0" borderId="0" xfId="0" applyFont="1" applyAlignment="1">
      <alignment horizontal="left" wrapText="1"/>
    </xf>
    <xf numFmtId="0" fontId="1" fillId="0" borderId="0" xfId="0" applyFont="1" applyAlignment="1">
      <alignment horizontal="center" wrapText="1"/>
    </xf>
    <xf numFmtId="166" fontId="1" fillId="0" borderId="0" xfId="0" applyNumberFormat="1" applyFont="1" applyAlignment="1">
      <alignment wrapText="1"/>
    </xf>
    <xf numFmtId="0" fontId="1" fillId="0" borderId="0" xfId="0" applyFont="1" applyAlignment="1">
      <alignment wrapText="1"/>
    </xf>
    <xf numFmtId="166" fontId="43" fillId="0" borderId="0" xfId="0" applyNumberFormat="1" applyFont="1" applyAlignment="1">
      <alignment horizontal="left" wrapText="1"/>
    </xf>
    <xf numFmtId="0" fontId="43" fillId="2" borderId="0" xfId="0" applyFont="1" applyFill="1" applyAlignment="1">
      <alignment horizontal="left" wrapText="1"/>
    </xf>
    <xf numFmtId="0" fontId="15" fillId="0" borderId="39" xfId="0" applyFont="1" applyBorder="1" applyAlignment="1">
      <alignment horizontal="center"/>
    </xf>
    <xf numFmtId="0" fontId="15" fillId="0" borderId="40" xfId="0" applyFont="1" applyBorder="1" applyAlignment="1">
      <alignment horizontal="center"/>
    </xf>
    <xf numFmtId="0" fontId="1" fillId="0" borderId="41" xfId="0" applyFont="1" applyBorder="1" applyAlignment="1">
      <alignment horizontal="center" vertical="center"/>
    </xf>
    <xf numFmtId="0" fontId="1" fillId="0" borderId="42" xfId="0" applyFont="1" applyBorder="1" applyAlignment="1">
      <alignment horizontal="center" vertical="center"/>
    </xf>
    <xf numFmtId="0" fontId="15" fillId="4" borderId="20" xfId="0" applyFont="1" applyFill="1" applyBorder="1" applyAlignment="1">
      <alignment horizontal="center"/>
    </xf>
    <xf numFmtId="0" fontId="15" fillId="4" borderId="21" xfId="0" applyFont="1" applyFill="1" applyBorder="1" applyAlignment="1">
      <alignment horizontal="center"/>
    </xf>
    <xf numFmtId="0" fontId="15" fillId="4" borderId="22" xfId="0" applyFont="1" applyFill="1" applyBorder="1" applyAlignment="1">
      <alignment horizontal="center"/>
    </xf>
    <xf numFmtId="0" fontId="43" fillId="4" borderId="0" xfId="0" applyFont="1" applyFill="1" applyAlignment="1">
      <alignment horizontal="center"/>
    </xf>
    <xf numFmtId="0" fontId="46" fillId="4" borderId="0" xfId="0" applyFont="1" applyFill="1" applyAlignment="1">
      <alignment horizontal="center"/>
    </xf>
    <xf numFmtId="0" fontId="47" fillId="4" borderId="11" xfId="0" applyFont="1" applyFill="1" applyBorder="1" applyAlignment="1">
      <alignment vertical="center" wrapText="1" indent="1" readingOrder="1"/>
    </xf>
    <xf numFmtId="0" fontId="47" fillId="4" borderId="3" xfId="0" applyFont="1" applyFill="1" applyBorder="1" applyAlignment="1">
      <alignment vertical="center" wrapText="1" indent="1" readingOrder="1"/>
    </xf>
    <xf numFmtId="0" fontId="47" fillId="4" borderId="19" xfId="0" applyFont="1" applyFill="1" applyBorder="1" applyAlignment="1">
      <alignment vertical="center" wrapText="1" indent="1" readingOrder="1"/>
    </xf>
    <xf numFmtId="9" fontId="47" fillId="4" borderId="4" xfId="0" applyNumberFormat="1" applyFont="1" applyFill="1" applyBorder="1" applyAlignment="1">
      <alignment horizontal="left" vertical="center" shrinkToFit="1" readingOrder="1"/>
    </xf>
    <xf numFmtId="9" fontId="47" fillId="4" borderId="6" xfId="0" applyNumberFormat="1" applyFont="1" applyFill="1" applyBorder="1" applyAlignment="1">
      <alignment horizontal="left" vertical="center" shrinkToFit="1" readingOrder="1"/>
    </xf>
    <xf numFmtId="0" fontId="47" fillId="4" borderId="7" xfId="0" applyFont="1" applyFill="1" applyBorder="1" applyAlignment="1">
      <alignment vertical="center" wrapText="1" indent="1" readingOrder="1"/>
    </xf>
    <xf numFmtId="0" fontId="47" fillId="4" borderId="1" xfId="0" applyFont="1" applyFill="1" applyBorder="1" applyAlignment="1">
      <alignment vertical="center" wrapText="1" indent="1" readingOrder="1"/>
    </xf>
    <xf numFmtId="0" fontId="47" fillId="4" borderId="8" xfId="0" applyFont="1" applyFill="1" applyBorder="1" applyAlignment="1">
      <alignment vertical="center" wrapText="1" indent="1" readingOrder="1"/>
    </xf>
    <xf numFmtId="9" fontId="47" fillId="4" borderId="5" xfId="0" applyNumberFormat="1" applyFont="1" applyFill="1" applyBorder="1" applyAlignment="1">
      <alignment horizontal="left" vertical="center" shrinkToFit="1" readingOrder="1"/>
    </xf>
    <xf numFmtId="0" fontId="1" fillId="4" borderId="67" xfId="0" applyFont="1" applyFill="1" applyBorder="1" applyAlignment="1">
      <alignment horizontal="left"/>
    </xf>
    <xf numFmtId="0" fontId="1" fillId="4" borderId="70" xfId="0" applyFont="1" applyFill="1" applyBorder="1" applyAlignment="1">
      <alignment horizontal="left"/>
    </xf>
    <xf numFmtId="0" fontId="1" fillId="4" borderId="71" xfId="0" applyFont="1" applyFill="1" applyBorder="1" applyAlignment="1">
      <alignment horizontal="left"/>
    </xf>
    <xf numFmtId="0" fontId="1" fillId="4" borderId="0" xfId="0" applyFont="1" applyFill="1" applyAlignment="1">
      <alignment horizontal="left"/>
    </xf>
    <xf numFmtId="0" fontId="1" fillId="4" borderId="68" xfId="0" applyFont="1" applyFill="1" applyBorder="1" applyAlignment="1">
      <alignment horizontal="left"/>
    </xf>
    <xf numFmtId="0" fontId="1" fillId="4" borderId="72" xfId="0" applyFont="1" applyFill="1" applyBorder="1" applyAlignment="1">
      <alignment horizontal="left"/>
    </xf>
    <xf numFmtId="0" fontId="1" fillId="4" borderId="58" xfId="0" applyFont="1" applyFill="1" applyBorder="1" applyAlignment="1">
      <alignment horizontal="left"/>
    </xf>
    <xf numFmtId="0" fontId="1" fillId="4" borderId="48" xfId="0" applyFont="1" applyFill="1" applyBorder="1" applyAlignment="1">
      <alignment horizontal="left"/>
    </xf>
    <xf numFmtId="0" fontId="1" fillId="4" borderId="57" xfId="0" applyFont="1" applyFill="1" applyBorder="1" applyAlignment="1">
      <alignment horizontal="left"/>
    </xf>
    <xf numFmtId="0" fontId="1" fillId="4" borderId="57" xfId="0" applyFont="1" applyFill="1" applyBorder="1" applyAlignment="1">
      <alignment horizontal="left" wrapText="1"/>
    </xf>
    <xf numFmtId="0" fontId="1" fillId="4" borderId="73" xfId="0" applyFont="1" applyFill="1" applyBorder="1" applyAlignment="1">
      <alignment horizontal="left" wrapText="1"/>
    </xf>
    <xf numFmtId="0" fontId="1" fillId="6" borderId="2" xfId="0" applyFont="1" applyFill="1" applyBorder="1" applyAlignment="1" applyProtection="1">
      <alignment horizontal="left" vertical="center" wrapText="1"/>
      <protection locked="0"/>
    </xf>
    <xf numFmtId="0" fontId="63" fillId="0" borderId="3" xfId="0" applyFont="1" applyBorder="1" applyAlignment="1">
      <alignment horizontal="left" vertical="top" wrapText="1"/>
    </xf>
    <xf numFmtId="0" fontId="58" fillId="0" borderId="3" xfId="0" applyFont="1" applyBorder="1" applyAlignment="1">
      <alignment horizontal="left" vertical="top" wrapText="1"/>
    </xf>
    <xf numFmtId="0" fontId="23" fillId="2" borderId="0" xfId="0" applyFont="1" applyFill="1" applyAlignment="1">
      <alignment horizontal="center"/>
    </xf>
    <xf numFmtId="0" fontId="59" fillId="0" borderId="3" xfId="0" applyFont="1" applyBorder="1" applyAlignment="1">
      <alignment horizontal="left" vertical="top" wrapText="1"/>
    </xf>
    <xf numFmtId="0" fontId="9" fillId="2" borderId="0" xfId="0" applyFont="1" applyFill="1" applyAlignment="1">
      <alignment horizontal="left" vertical="center" indent="2"/>
    </xf>
    <xf numFmtId="0" fontId="9" fillId="2" borderId="14" xfId="0" applyFont="1" applyFill="1" applyBorder="1" applyAlignment="1">
      <alignment horizontal="left" vertical="center" indent="2"/>
    </xf>
    <xf numFmtId="0" fontId="75" fillId="13" borderId="33" xfId="0" applyFont="1" applyFill="1" applyBorder="1" applyAlignment="1">
      <alignment horizontal="left" vertical="center" indent="1"/>
    </xf>
    <xf numFmtId="0" fontId="75" fillId="13" borderId="69" xfId="0" applyFont="1" applyFill="1" applyBorder="1" applyAlignment="1">
      <alignment horizontal="left" vertical="center" indent="1"/>
    </xf>
    <xf numFmtId="0" fontId="68" fillId="13" borderId="30" xfId="0" applyFont="1" applyFill="1" applyBorder="1" applyAlignment="1">
      <alignment horizontal="left" vertical="center" indent="1"/>
    </xf>
    <xf numFmtId="0" fontId="9" fillId="6" borderId="0" xfId="0" applyFont="1" applyFill="1" applyAlignment="1">
      <alignment horizontal="center" vertical="center" indent="2"/>
    </xf>
    <xf numFmtId="0" fontId="9" fillId="6" borderId="14" xfId="0" applyFont="1" applyFill="1" applyBorder="1" applyAlignment="1">
      <alignment horizontal="center" vertical="center" indent="2"/>
    </xf>
    <xf numFmtId="0" fontId="70" fillId="2" borderId="0" xfId="0" applyFont="1" applyFill="1" applyAlignment="1">
      <alignment horizontal="left" vertical="center" indent="2"/>
    </xf>
    <xf numFmtId="0" fontId="70" fillId="2" borderId="14" xfId="0" applyFont="1" applyFill="1" applyBorder="1" applyAlignment="1">
      <alignment horizontal="left" vertical="center" indent="2"/>
    </xf>
    <xf numFmtId="0" fontId="11" fillId="4" borderId="20" xfId="0" applyFont="1" applyFill="1" applyBorder="1" applyAlignment="1">
      <alignment horizontal="center"/>
    </xf>
    <xf numFmtId="0" fontId="11" fillId="4" borderId="21" xfId="0" applyFont="1" applyFill="1" applyBorder="1" applyAlignment="1">
      <alignment horizontal="center"/>
    </xf>
    <xf numFmtId="0" fontId="11" fillId="4" borderId="22" xfId="0" applyFont="1" applyFill="1" applyBorder="1" applyAlignment="1">
      <alignment horizontal="center"/>
    </xf>
    <xf numFmtId="0" fontId="9" fillId="2" borderId="0" xfId="0" applyFont="1" applyFill="1" applyAlignment="1">
      <alignment horizontal="left" vertical="center" indent="1"/>
    </xf>
    <xf numFmtId="0" fontId="9" fillId="2" borderId="14" xfId="0" applyFont="1" applyFill="1" applyBorder="1" applyAlignment="1">
      <alignment horizontal="left" vertical="center" indent="1"/>
    </xf>
    <xf numFmtId="0" fontId="70" fillId="2" borderId="0" xfId="0" applyFont="1" applyFill="1" applyAlignment="1">
      <alignment horizontal="left" vertical="center" indent="1"/>
    </xf>
    <xf numFmtId="0" fontId="72" fillId="2" borderId="0" xfId="0" applyFont="1" applyFill="1" applyAlignment="1">
      <alignment horizontal="left" vertical="center" indent="1"/>
    </xf>
    <xf numFmtId="0" fontId="72" fillId="2" borderId="14" xfId="0" applyFont="1" applyFill="1" applyBorder="1" applyAlignment="1">
      <alignment horizontal="left" vertical="center" indent="1"/>
    </xf>
    <xf numFmtId="0" fontId="11" fillId="2" borderId="0" xfId="0" applyFont="1" applyFill="1" applyAlignment="1">
      <alignment horizontal="left" vertical="center"/>
    </xf>
    <xf numFmtId="0" fontId="11" fillId="2" borderId="14" xfId="0" applyFont="1" applyFill="1" applyBorder="1" applyAlignment="1">
      <alignment horizontal="left" vertical="center"/>
    </xf>
    <xf numFmtId="0" fontId="9" fillId="0" borderId="0" xfId="0" applyFont="1" applyAlignment="1">
      <alignment horizontal="left" vertical="center" indent="2"/>
    </xf>
    <xf numFmtId="0" fontId="9" fillId="0" borderId="14" xfId="0" applyFont="1" applyBorder="1" applyAlignment="1">
      <alignment horizontal="left" vertical="center" indent="2"/>
    </xf>
    <xf numFmtId="6" fontId="37" fillId="4" borderId="0" xfId="1" applyNumberFormat="1" applyFont="1" applyFill="1" applyBorder="1" applyAlignment="1" applyProtection="1">
      <alignment horizontal="left" vertical="center" indent="2"/>
    </xf>
    <xf numFmtId="6" fontId="37" fillId="4" borderId="14" xfId="1" applyNumberFormat="1" applyFont="1" applyFill="1" applyBorder="1" applyAlignment="1" applyProtection="1">
      <alignment horizontal="left" vertical="center" indent="2"/>
    </xf>
  </cellXfs>
  <cellStyles count="12">
    <cellStyle name="Comma 2" xfId="6" xr:uid="{00000000-0005-0000-0000-000001000000}"/>
    <cellStyle name="Currency" xfId="1" builtinId="4"/>
    <cellStyle name="Currency 2" xfId="2" xr:uid="{00000000-0005-0000-0000-000003000000}"/>
    <cellStyle name="Currency 2 2" xfId="8" xr:uid="{00000000-0005-0000-0000-000004000000}"/>
    <cellStyle name="Currency 3" xfId="7" xr:uid="{00000000-0005-0000-0000-000005000000}"/>
    <cellStyle name="Hyperlink" xfId="11" builtinId="8"/>
    <cellStyle name="Normal" xfId="0" builtinId="0"/>
    <cellStyle name="Normal 2" xfId="3" xr:uid="{00000000-0005-0000-0000-000007000000}"/>
    <cellStyle name="Normal 2 2" xfId="9" xr:uid="{00000000-0005-0000-0000-000008000000}"/>
    <cellStyle name="Normal 3" xfId="5" xr:uid="{00000000-0005-0000-0000-000009000000}"/>
    <cellStyle name="Percent" xfId="4" builtinId="5"/>
    <cellStyle name="Percent 2" xfId="10" xr:uid="{00000000-0005-0000-0000-00000D000000}"/>
  </cellStyles>
  <dxfs count="1">
    <dxf>
      <font>
        <color auto="1"/>
      </font>
      <fill>
        <patternFill>
          <bgColor theme="1"/>
        </patternFill>
      </fill>
    </dxf>
  </dxfs>
  <tableStyles count="0" defaultTableStyle="TableStyleMedium9" defaultPivotStyle="PivotStyleLight16"/>
  <colors>
    <mruColors>
      <color rgb="FFCCFFCC"/>
      <color rgb="FFFFFF99"/>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Connor, Molly" id="{D1C042B3-7C1B-434F-8331-40657D37B9B7}" userId="S::molly.connor@louisvilleky.gov::78c47570-b166-412f-a3fa-2eb6263cfcb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114" dT="2025-08-13T17:38:27.98" personId="{D1C042B3-7C1B-434F-8331-40657D37B9B7}" id="{2AC169C5-1712-41A0-9A2F-59D64E5BD5EB}">
    <text>not sure if correct</text>
  </threadedComment>
  <threadedComment ref="F124" dT="2025-08-13T17:38:54.01" personId="{D1C042B3-7C1B-434F-8331-40657D37B9B7}" id="{A270CF92-745D-465C-9D7F-DB6235042793}">
    <text>not sure if correct</text>
  </threadedComment>
  <threadedComment ref="F157" dT="2025-08-13T17:36:37.62" personId="{D1C042B3-7C1B-434F-8331-40657D37B9B7}" id="{3ACECEDC-C61D-4D2A-B3FF-CD1625B6ED5E}">
    <text>not sure if correct formula</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hudexchange.info/resource/2312/home-maximum-purchase-price-after-rehab-val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65"/>
  <sheetViews>
    <sheetView showGridLines="0" topLeftCell="A16" zoomScale="110" zoomScaleNormal="110" workbookViewId="0">
      <selection activeCell="A28" sqref="A28"/>
    </sheetView>
  </sheetViews>
  <sheetFormatPr defaultRowHeight="15" x14ac:dyDescent="0.2"/>
  <cols>
    <col min="1" max="1" width="4.77734375" customWidth="1"/>
    <col min="2" max="2" width="3.44140625" style="58" customWidth="1"/>
    <col min="3" max="3" width="77.77734375" customWidth="1"/>
  </cols>
  <sheetData>
    <row r="1" spans="1:3" ht="44.25" customHeight="1" x14ac:dyDescent="0.3">
      <c r="A1" s="319" t="s">
        <v>0</v>
      </c>
      <c r="B1" s="319"/>
      <c r="C1" s="319"/>
    </row>
    <row r="2" spans="1:3" x14ac:dyDescent="0.2">
      <c r="A2" s="6"/>
      <c r="B2" s="57"/>
      <c r="C2" s="6"/>
    </row>
    <row r="3" spans="1:3" s="22" customFormat="1" ht="15.75" x14ac:dyDescent="0.25">
      <c r="A3" s="320" t="s">
        <v>1</v>
      </c>
      <c r="B3" s="320"/>
      <c r="C3" s="320"/>
    </row>
    <row r="4" spans="1:3" s="22" customFormat="1" ht="12.75" x14ac:dyDescent="0.2">
      <c r="A4" s="162"/>
      <c r="B4" s="301" t="s">
        <v>2</v>
      </c>
      <c r="C4" s="302" t="s">
        <v>3</v>
      </c>
    </row>
    <row r="5" spans="1:3" s="22" customFormat="1" ht="15" customHeight="1" x14ac:dyDescent="0.2">
      <c r="A5" s="162"/>
      <c r="B5" s="301" t="s">
        <v>4</v>
      </c>
      <c r="C5" s="303" t="s">
        <v>5</v>
      </c>
    </row>
    <row r="6" spans="1:3" s="22" customFormat="1" ht="12.75" x14ac:dyDescent="0.2">
      <c r="A6" s="162"/>
      <c r="B6" s="301" t="s">
        <v>6</v>
      </c>
      <c r="C6" s="303" t="s">
        <v>7</v>
      </c>
    </row>
    <row r="7" spans="1:3" s="22" customFormat="1" ht="12.75" x14ac:dyDescent="0.2">
      <c r="A7" s="162"/>
      <c r="B7" s="301"/>
      <c r="C7" s="304" t="s">
        <v>8</v>
      </c>
    </row>
    <row r="8" spans="1:3" s="22" customFormat="1" ht="12.75" x14ac:dyDescent="0.2">
      <c r="A8" s="162"/>
      <c r="B8" s="301"/>
      <c r="C8" s="304" t="s">
        <v>9</v>
      </c>
    </row>
    <row r="9" spans="1:3" s="22" customFormat="1" ht="12.75" x14ac:dyDescent="0.2">
      <c r="A9" s="162"/>
      <c r="B9" s="301"/>
      <c r="C9" s="304" t="s">
        <v>10</v>
      </c>
    </row>
    <row r="10" spans="1:3" s="22" customFormat="1" ht="12.75" x14ac:dyDescent="0.2">
      <c r="A10" s="162"/>
      <c r="B10" s="301"/>
      <c r="C10" s="304" t="s">
        <v>11</v>
      </c>
    </row>
    <row r="11" spans="1:3" s="22" customFormat="1" ht="12.75" x14ac:dyDescent="0.2">
      <c r="A11" s="162"/>
      <c r="B11" s="301" t="s">
        <v>12</v>
      </c>
      <c r="C11" s="302" t="s">
        <v>13</v>
      </c>
    </row>
    <row r="12" spans="1:3" s="22" customFormat="1" ht="12.75" x14ac:dyDescent="0.2">
      <c r="A12" s="162"/>
      <c r="B12" s="301" t="s">
        <v>14</v>
      </c>
      <c r="C12" s="302" t="s">
        <v>15</v>
      </c>
    </row>
    <row r="13" spans="1:3" s="60" customFormat="1" ht="12.75" x14ac:dyDescent="0.2">
      <c r="A13" s="321" t="s">
        <v>16</v>
      </c>
      <c r="B13" s="321"/>
      <c r="C13" s="321"/>
    </row>
    <row r="14" spans="1:3" s="60" customFormat="1" ht="25.5" x14ac:dyDescent="0.2">
      <c r="A14" s="94"/>
      <c r="B14" s="306" t="s">
        <v>2</v>
      </c>
      <c r="C14" s="141" t="s">
        <v>17</v>
      </c>
    </row>
    <row r="15" spans="1:3" s="60" customFormat="1" ht="28.5" customHeight="1" x14ac:dyDescent="0.2">
      <c r="A15" s="94"/>
      <c r="B15" s="306" t="s">
        <v>4</v>
      </c>
      <c r="C15" s="141" t="s">
        <v>18</v>
      </c>
    </row>
    <row r="16" spans="1:3" s="22" customFormat="1" ht="16.5" customHeight="1" x14ac:dyDescent="0.2">
      <c r="A16" s="163"/>
      <c r="B16" s="306" t="s">
        <v>6</v>
      </c>
      <c r="C16" s="141" t="s">
        <v>19</v>
      </c>
    </row>
    <row r="17" spans="1:8" s="22" customFormat="1" ht="17.25" customHeight="1" x14ac:dyDescent="0.2">
      <c r="A17" s="163"/>
      <c r="B17" s="306" t="s">
        <v>12</v>
      </c>
      <c r="C17" s="141" t="s">
        <v>20</v>
      </c>
      <c r="D17" s="162"/>
      <c r="E17" s="162"/>
      <c r="F17" s="162"/>
      <c r="G17" s="162"/>
      <c r="H17" s="162"/>
    </row>
    <row r="18" spans="1:8" s="60" customFormat="1" ht="15.75" customHeight="1" x14ac:dyDescent="0.2">
      <c r="A18" s="321" t="s">
        <v>21</v>
      </c>
      <c r="B18" s="321"/>
      <c r="C18" s="321"/>
      <c r="D18" s="322"/>
      <c r="E18" s="322"/>
      <c r="F18" s="322"/>
      <c r="G18" s="322"/>
      <c r="H18" s="322"/>
    </row>
    <row r="19" spans="1:8" s="60" customFormat="1" ht="12.75" x14ac:dyDescent="0.2">
      <c r="A19" s="94"/>
      <c r="B19" s="306" t="s">
        <v>2</v>
      </c>
      <c r="C19" s="307" t="s">
        <v>22</v>
      </c>
      <c r="D19" s="93"/>
      <c r="E19" s="93"/>
      <c r="F19" s="93"/>
      <c r="G19" s="93"/>
      <c r="H19" s="93"/>
    </row>
    <row r="20" spans="1:8" s="60" customFormat="1" ht="25.5" x14ac:dyDescent="0.2">
      <c r="A20" s="94"/>
      <c r="B20" s="306" t="s">
        <v>4</v>
      </c>
      <c r="C20" s="141" t="s">
        <v>23</v>
      </c>
      <c r="D20" s="93"/>
      <c r="E20" s="93"/>
      <c r="F20" s="93"/>
      <c r="G20" s="93"/>
      <c r="H20" s="93"/>
    </row>
    <row r="21" spans="1:8" s="60" customFormat="1" ht="12.75" x14ac:dyDescent="0.2">
      <c r="A21" s="321" t="s">
        <v>24</v>
      </c>
      <c r="B21" s="321"/>
      <c r="C21" s="321"/>
      <c r="D21" s="322"/>
      <c r="E21" s="322"/>
      <c r="F21" s="322"/>
      <c r="G21" s="322"/>
      <c r="H21" s="322"/>
    </row>
    <row r="22" spans="1:8" s="60" customFormat="1" ht="25.5" x14ac:dyDescent="0.2">
      <c r="A22" s="94"/>
      <c r="B22" s="306" t="s">
        <v>2</v>
      </c>
      <c r="C22" s="307" t="s">
        <v>25</v>
      </c>
      <c r="D22" s="93"/>
      <c r="E22" s="93"/>
      <c r="F22" s="93"/>
      <c r="G22" s="93"/>
      <c r="H22" s="93"/>
    </row>
    <row r="23" spans="1:8" s="60" customFormat="1" ht="25.5" x14ac:dyDescent="0.2">
      <c r="A23" s="94"/>
      <c r="B23" s="306" t="s">
        <v>4</v>
      </c>
      <c r="C23" s="307" t="s">
        <v>26</v>
      </c>
      <c r="D23" s="93"/>
      <c r="E23" s="93"/>
      <c r="F23" s="93"/>
      <c r="G23" s="93"/>
      <c r="H23" s="93"/>
    </row>
    <row r="24" spans="1:8" s="22" customFormat="1" ht="25.5" x14ac:dyDescent="0.2">
      <c r="A24" s="163"/>
      <c r="B24" s="306" t="s">
        <v>12</v>
      </c>
      <c r="C24" s="141" t="s">
        <v>27</v>
      </c>
      <c r="D24" s="162"/>
      <c r="E24" s="162"/>
      <c r="F24" s="162"/>
      <c r="G24" s="162"/>
      <c r="H24" s="162"/>
    </row>
    <row r="25" spans="1:8" s="22" customFormat="1" ht="28.9" customHeight="1" x14ac:dyDescent="0.2">
      <c r="A25" s="163"/>
      <c r="B25" s="306" t="s">
        <v>14</v>
      </c>
      <c r="C25" s="141" t="s">
        <v>28</v>
      </c>
      <c r="D25" s="162"/>
      <c r="E25" s="162"/>
      <c r="F25" s="162"/>
      <c r="G25" s="162"/>
      <c r="H25" s="162"/>
    </row>
    <row r="26" spans="1:8" s="22" customFormat="1" ht="12.75" x14ac:dyDescent="0.2">
      <c r="A26" s="163"/>
      <c r="B26" s="306" t="s">
        <v>29</v>
      </c>
      <c r="C26" s="141" t="s">
        <v>30</v>
      </c>
      <c r="D26" s="162"/>
      <c r="E26" s="162"/>
      <c r="F26" s="162"/>
      <c r="G26" s="162"/>
      <c r="H26" s="162"/>
    </row>
    <row r="27" spans="1:8" s="60" customFormat="1" ht="12.75" x14ac:dyDescent="0.2">
      <c r="A27" s="321" t="s">
        <v>31</v>
      </c>
      <c r="B27" s="321"/>
      <c r="C27" s="321"/>
      <c r="D27" s="93"/>
      <c r="E27" s="93"/>
      <c r="F27" s="93"/>
      <c r="G27" s="93"/>
      <c r="H27" s="93"/>
    </row>
    <row r="28" spans="1:8" s="60" customFormat="1" ht="13.15" customHeight="1" x14ac:dyDescent="0.2">
      <c r="A28" s="94"/>
      <c r="B28" s="306" t="s">
        <v>2</v>
      </c>
      <c r="C28" s="308" t="s">
        <v>32</v>
      </c>
      <c r="D28" s="93"/>
      <c r="E28" s="93"/>
      <c r="F28" s="93"/>
      <c r="G28" s="93"/>
      <c r="H28" s="93"/>
    </row>
    <row r="29" spans="1:8" s="60" customFormat="1" ht="26.25" customHeight="1" x14ac:dyDescent="0.2">
      <c r="A29" s="94"/>
      <c r="B29" s="306" t="s">
        <v>4</v>
      </c>
      <c r="C29" s="307" t="s">
        <v>33</v>
      </c>
      <c r="D29" s="93"/>
      <c r="E29" s="93"/>
      <c r="F29" s="93"/>
      <c r="G29" s="93"/>
      <c r="H29" s="93"/>
    </row>
    <row r="30" spans="1:8" s="22" customFormat="1" ht="40.5" customHeight="1" x14ac:dyDescent="0.2">
      <c r="A30" s="163"/>
      <c r="B30" s="306" t="s">
        <v>12</v>
      </c>
      <c r="C30" s="308" t="s">
        <v>34</v>
      </c>
      <c r="D30" s="162"/>
      <c r="E30" s="162"/>
      <c r="F30" s="162"/>
      <c r="G30" s="162"/>
      <c r="H30" s="162"/>
    </row>
    <row r="31" spans="1:8" s="60" customFormat="1" ht="13.15" customHeight="1" x14ac:dyDescent="0.2">
      <c r="A31" s="305"/>
      <c r="B31" s="306"/>
      <c r="C31" s="305"/>
      <c r="D31" s="322"/>
      <c r="E31" s="322"/>
      <c r="F31" s="322"/>
      <c r="G31" s="322"/>
      <c r="H31" s="322"/>
    </row>
    <row r="32" spans="1:8" s="60" customFormat="1" ht="13.15" customHeight="1" x14ac:dyDescent="0.2">
      <c r="A32" s="94"/>
      <c r="B32" s="306"/>
      <c r="C32" s="309"/>
      <c r="D32" s="93"/>
      <c r="E32" s="93"/>
      <c r="F32" s="93"/>
      <c r="G32" s="93"/>
      <c r="H32" s="93"/>
    </row>
    <row r="33" spans="1:8" s="60" customFormat="1" ht="15.75" customHeight="1" x14ac:dyDescent="0.2">
      <c r="A33" s="321"/>
      <c r="B33" s="321"/>
      <c r="C33" s="321"/>
      <c r="D33" s="322"/>
      <c r="E33" s="322"/>
      <c r="F33" s="322"/>
      <c r="G33" s="322"/>
      <c r="H33" s="322"/>
    </row>
    <row r="34" spans="1:8" s="60" customFormat="1" ht="12.75" customHeight="1" x14ac:dyDescent="0.2">
      <c r="A34" s="94"/>
      <c r="B34" s="306"/>
      <c r="C34" s="307"/>
      <c r="D34" s="93"/>
      <c r="E34" s="93"/>
      <c r="F34" s="93"/>
      <c r="G34" s="93"/>
      <c r="H34" s="93"/>
    </row>
    <row r="35" spans="1:8" s="60" customFormat="1" ht="31.5" customHeight="1" x14ac:dyDescent="0.2">
      <c r="A35" s="94"/>
      <c r="B35" s="306"/>
      <c r="C35" s="307"/>
      <c r="D35" s="93"/>
      <c r="E35" s="93"/>
      <c r="F35" s="93"/>
      <c r="G35" s="93"/>
      <c r="H35" s="93"/>
    </row>
    <row r="36" spans="1:8" s="60" customFormat="1" ht="31.5" customHeight="1" x14ac:dyDescent="0.2">
      <c r="A36" s="94"/>
      <c r="B36" s="306"/>
      <c r="C36" s="307"/>
      <c r="D36" s="93"/>
      <c r="E36" s="93"/>
      <c r="F36" s="93"/>
      <c r="G36" s="93"/>
      <c r="H36" s="93"/>
    </row>
    <row r="37" spans="1:8" s="22" customFormat="1" ht="45" customHeight="1" x14ac:dyDescent="0.2">
      <c r="A37" s="163"/>
      <c r="B37" s="306"/>
      <c r="C37" s="141"/>
      <c r="D37" s="162"/>
      <c r="E37" s="162"/>
      <c r="F37" s="162"/>
      <c r="G37" s="162"/>
      <c r="H37" s="162"/>
    </row>
    <row r="38" spans="1:8" s="60" customFormat="1" ht="12.75" x14ac:dyDescent="0.2">
      <c r="A38" s="94"/>
      <c r="B38" s="306"/>
      <c r="C38" s="141"/>
      <c r="D38" s="94"/>
      <c r="E38" s="94"/>
      <c r="F38" s="94"/>
      <c r="G38" s="94"/>
      <c r="H38" s="94"/>
    </row>
    <row r="39" spans="1:8" s="22" customFormat="1" ht="15.75" x14ac:dyDescent="0.25">
      <c r="A39" s="326"/>
      <c r="B39" s="326"/>
      <c r="C39" s="326"/>
      <c r="D39" s="162"/>
      <c r="E39" s="162"/>
      <c r="F39" s="162"/>
      <c r="G39" s="162"/>
      <c r="H39" s="162"/>
    </row>
    <row r="57" spans="1:8" s="96" customFormat="1" ht="15.75" x14ac:dyDescent="0.25">
      <c r="A57" s="327"/>
      <c r="B57" s="327"/>
      <c r="C57" s="327"/>
      <c r="D57" s="95"/>
      <c r="E57" s="74"/>
      <c r="F57" s="74"/>
      <c r="G57" s="74"/>
      <c r="H57" s="74"/>
    </row>
    <row r="58" spans="1:8" s="91" customFormat="1" ht="12.75" x14ac:dyDescent="0.2">
      <c r="A58" s="89"/>
      <c r="B58" s="90"/>
    </row>
    <row r="59" spans="1:8" s="92" customFormat="1" ht="12.75" x14ac:dyDescent="0.2">
      <c r="A59" s="165"/>
      <c r="B59" s="166"/>
      <c r="C59" s="153"/>
      <c r="D59" s="116"/>
      <c r="E59" s="116"/>
      <c r="F59" s="164"/>
      <c r="G59" s="164"/>
      <c r="H59" s="164"/>
    </row>
    <row r="60" spans="1:8" s="91" customFormat="1" ht="12.75" x14ac:dyDescent="0.2">
      <c r="A60" s="89"/>
      <c r="B60" s="90"/>
      <c r="C60" s="73"/>
      <c r="D60" s="73"/>
      <c r="E60" s="73"/>
    </row>
    <row r="61" spans="1:8" s="22" customFormat="1" ht="12.75" x14ac:dyDescent="0.2">
      <c r="A61" s="163"/>
      <c r="B61" s="162"/>
      <c r="C61" s="153"/>
      <c r="D61" s="162"/>
      <c r="E61" s="162"/>
      <c r="F61" s="162"/>
      <c r="G61" s="162"/>
      <c r="H61" s="162"/>
    </row>
    <row r="62" spans="1:8" s="22" customFormat="1" ht="12.75" x14ac:dyDescent="0.2">
      <c r="A62" s="163"/>
      <c r="B62" s="141"/>
      <c r="C62" s="162"/>
      <c r="D62" s="162"/>
      <c r="E62" s="162"/>
      <c r="F62" s="162"/>
      <c r="G62" s="162"/>
      <c r="H62" s="162"/>
    </row>
    <row r="63" spans="1:8" s="22" customFormat="1" ht="12.75" x14ac:dyDescent="0.2">
      <c r="A63" s="324"/>
      <c r="B63" s="325"/>
      <c r="C63" s="325"/>
      <c r="D63" s="325"/>
      <c r="E63" s="325"/>
      <c r="F63" s="325"/>
      <c r="G63" s="325"/>
      <c r="H63" s="325"/>
    </row>
    <row r="65" spans="1:8" s="22" customFormat="1" ht="12.75" x14ac:dyDescent="0.2">
      <c r="A65" s="323"/>
      <c r="B65" s="323"/>
      <c r="C65" s="323"/>
      <c r="D65" s="323"/>
      <c r="E65" s="323"/>
      <c r="F65" s="323"/>
      <c r="G65" s="323"/>
      <c r="H65" s="323"/>
    </row>
  </sheetData>
  <mergeCells count="19">
    <mergeCell ref="A65:H65"/>
    <mergeCell ref="A63:H63"/>
    <mergeCell ref="A39:C39"/>
    <mergeCell ref="A57:C57"/>
    <mergeCell ref="D21:F21"/>
    <mergeCell ref="G21:H21"/>
    <mergeCell ref="A27:C27"/>
    <mergeCell ref="G33:H33"/>
    <mergeCell ref="G18:H18"/>
    <mergeCell ref="A21:C21"/>
    <mergeCell ref="D31:F31"/>
    <mergeCell ref="A33:C33"/>
    <mergeCell ref="D33:F33"/>
    <mergeCell ref="G31:H31"/>
    <mergeCell ref="A1:C1"/>
    <mergeCell ref="A3:C3"/>
    <mergeCell ref="A13:C13"/>
    <mergeCell ref="A18:C18"/>
    <mergeCell ref="D18:F18"/>
  </mergeCells>
  <phoneticPr fontId="0" type="noConversion"/>
  <dataValidations count="1">
    <dataValidation type="list" allowBlank="1" showInputMessage="1" showErrorMessage="1" sqref="J49:J50 J52 J56" xr:uid="{00000000-0002-0000-0000-000000000000}">
      <formula1>"Yes, No"</formula1>
    </dataValidation>
  </dataValidations>
  <printOptions horizontalCentered="1"/>
  <pageMargins left="0.5" right="0.5" top="0.75" bottom="0.9" header="0.5" footer="0.5"/>
  <pageSetup scale="93" fitToHeight="2" orientation="portrait" horizontalDpi="300" r:id="rId1"/>
  <headerFooter alignWithMargins="0">
    <oddFooter>&amp;L&amp;10&amp;F
&amp;A&amp;R&amp;10Louisville Metro Government
Page &amp;P of &amp;N</oddFooter>
  </headerFooter>
  <rowBreaks count="1" manualBreakCount="1">
    <brk id="30"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AE32"/>
  <sheetViews>
    <sheetView showGridLines="0" zoomScale="95" zoomScaleNormal="95" zoomScaleSheetLayoutView="100" workbookViewId="0">
      <selection activeCell="H15" sqref="H15"/>
    </sheetView>
  </sheetViews>
  <sheetFormatPr defaultColWidth="8.88671875" defaultRowHeight="15" x14ac:dyDescent="0.2"/>
  <cols>
    <col min="1" max="1" width="11" customWidth="1"/>
    <col min="2" max="2" width="10.21875" customWidth="1"/>
    <col min="3" max="3" width="12.33203125" customWidth="1"/>
    <col min="4" max="4" width="10.21875" customWidth="1"/>
    <col min="5" max="5" width="9.6640625" customWidth="1"/>
    <col min="6" max="6" width="13.44140625" customWidth="1"/>
    <col min="7" max="7" width="18.33203125" customWidth="1"/>
    <col min="8" max="8" width="11.5546875" style="11" customWidth="1"/>
    <col min="9" max="9" width="11.5546875" style="4" customWidth="1"/>
    <col min="10" max="10" width="39.33203125" style="11" customWidth="1"/>
    <col min="11" max="31" width="8.88671875" style="11"/>
  </cols>
  <sheetData>
    <row r="1" spans="1:10" s="11" customFormat="1" ht="15.75" x14ac:dyDescent="0.25">
      <c r="A1" s="335"/>
      <c r="B1" s="335"/>
      <c r="C1" s="335"/>
      <c r="D1" s="335"/>
      <c r="E1" s="335"/>
      <c r="F1" s="335"/>
      <c r="G1" s="335"/>
      <c r="H1" s="335"/>
      <c r="I1" s="335"/>
      <c r="J1" s="335"/>
    </row>
    <row r="2" spans="1:10" s="11" customFormat="1" ht="23.25" x14ac:dyDescent="0.35">
      <c r="A2" s="336" t="s">
        <v>35</v>
      </c>
      <c r="B2" s="336"/>
      <c r="C2" s="336"/>
      <c r="D2" s="336"/>
      <c r="E2" s="336"/>
      <c r="F2" s="336"/>
      <c r="G2" s="336"/>
      <c r="H2" s="336"/>
      <c r="I2" s="336"/>
      <c r="J2" s="336"/>
    </row>
    <row r="3" spans="1:10" s="11" customFormat="1" ht="15.75" x14ac:dyDescent="0.25">
      <c r="A3" s="335"/>
      <c r="B3" s="335"/>
      <c r="C3" s="335"/>
      <c r="D3" s="335"/>
      <c r="E3" s="335"/>
      <c r="F3" s="335"/>
      <c r="G3" s="335"/>
      <c r="H3" s="335"/>
      <c r="I3" s="335"/>
      <c r="J3" s="335"/>
    </row>
    <row r="4" spans="1:10" s="12" customFormat="1" ht="13.15" customHeight="1" x14ac:dyDescent="0.2">
      <c r="A4" s="274" t="s">
        <v>36</v>
      </c>
      <c r="B4" s="275"/>
      <c r="C4" s="275"/>
      <c r="D4" s="19" t="s">
        <v>37</v>
      </c>
      <c r="E4" s="19" t="s">
        <v>38</v>
      </c>
      <c r="F4" s="276"/>
      <c r="G4" s="276"/>
      <c r="H4" s="17"/>
      <c r="I4" s="277"/>
      <c r="J4" s="278"/>
    </row>
    <row r="5" spans="1:10" s="23" customFormat="1" ht="14.25" customHeight="1" x14ac:dyDescent="0.2">
      <c r="A5" s="337" t="s">
        <v>39</v>
      </c>
      <c r="B5" s="338"/>
      <c r="C5" s="339"/>
      <c r="D5" s="279"/>
      <c r="E5" s="280">
        <v>0.12</v>
      </c>
      <c r="F5" s="340" t="s">
        <v>40</v>
      </c>
      <c r="G5" s="341"/>
      <c r="H5" s="310" t="str">
        <f>'2)Development Budget'!F124</f>
        <v>N/A</v>
      </c>
      <c r="I5" s="281" t="str">
        <f>IF(H5=E5,"Matches",IF(H5&gt;E5,"Higher","Lower"))</f>
        <v>Higher</v>
      </c>
      <c r="J5" s="282"/>
    </row>
    <row r="6" spans="1:10" s="6" customFormat="1" ht="17.25" customHeight="1" x14ac:dyDescent="0.2">
      <c r="A6" s="342" t="s">
        <v>41</v>
      </c>
      <c r="B6" s="343"/>
      <c r="C6" s="344"/>
      <c r="D6" s="283"/>
      <c r="E6" s="284">
        <v>0.2</v>
      </c>
      <c r="F6" s="345" t="s">
        <v>42</v>
      </c>
      <c r="G6" s="345"/>
      <c r="H6" s="311" t="str">
        <f>'2)Development Budget'!F159</f>
        <v>N/A</v>
      </c>
      <c r="I6" s="294" t="str">
        <f>IF(H6=E6,"Matches",IF(H6&gt;E6,"Higher","Lower"))</f>
        <v>Higher</v>
      </c>
      <c r="J6" s="300"/>
    </row>
    <row r="7" spans="1:10" s="23" customFormat="1" ht="25.5" customHeight="1" x14ac:dyDescent="0.2">
      <c r="A7" s="18" t="s">
        <v>43</v>
      </c>
      <c r="B7" s="13"/>
      <c r="C7" s="13"/>
      <c r="D7" s="19" t="s">
        <v>37</v>
      </c>
      <c r="E7" s="19" t="s">
        <v>38</v>
      </c>
      <c r="F7" s="13"/>
      <c r="G7" s="13"/>
      <c r="H7" s="13"/>
      <c r="I7" s="13"/>
      <c r="J7" s="13"/>
    </row>
    <row r="8" spans="1:10" s="6" customFormat="1" ht="14.25" customHeight="1" x14ac:dyDescent="0.2">
      <c r="A8" s="346" t="s">
        <v>44</v>
      </c>
      <c r="B8" s="347"/>
      <c r="C8" s="347"/>
      <c r="D8" s="298"/>
      <c r="E8" s="297">
        <v>0.8</v>
      </c>
      <c r="F8" s="353" t="s">
        <v>45</v>
      </c>
      <c r="G8" s="354"/>
      <c r="H8" s="285" t="e">
        <f>'3)Homebuyer'!$E$7</f>
        <v>#N/A</v>
      </c>
      <c r="I8" s="281" t="e">
        <f>IF(H8=E8,"Matches",IF(H8&gt;E8,"Higher","Lower"))</f>
        <v>#N/A</v>
      </c>
      <c r="J8" s="286"/>
    </row>
    <row r="9" spans="1:10" s="6" customFormat="1" ht="17.25" customHeight="1" x14ac:dyDescent="0.2">
      <c r="A9" s="348" t="s">
        <v>46</v>
      </c>
      <c r="B9" s="349"/>
      <c r="C9" s="350"/>
      <c r="D9" s="287"/>
      <c r="E9" s="288">
        <f>H14</f>
        <v>235000</v>
      </c>
      <c r="F9" s="353" t="s">
        <v>47</v>
      </c>
      <c r="G9" s="354"/>
      <c r="H9" s="289">
        <f>'3)Homebuyer'!$E$8</f>
        <v>0</v>
      </c>
      <c r="I9" s="281" t="str">
        <f>IF(H9=E9,"Matches",IF(H9&gt;E9,"Higher","Lower"))</f>
        <v>Lower</v>
      </c>
      <c r="J9" s="286"/>
    </row>
    <row r="10" spans="1:10" s="6" customFormat="1" ht="14.25" x14ac:dyDescent="0.2">
      <c r="A10" s="351" t="s">
        <v>48</v>
      </c>
      <c r="B10" s="352"/>
      <c r="C10" s="352"/>
      <c r="D10" s="290">
        <v>0.2</v>
      </c>
      <c r="E10" s="291">
        <v>0.3</v>
      </c>
      <c r="F10" s="355" t="s">
        <v>49</v>
      </c>
      <c r="G10" s="356"/>
      <c r="H10" s="295" t="e">
        <f>'3)Homebuyer'!$E$23</f>
        <v>#DIV/0!</v>
      </c>
      <c r="I10" s="299" t="e">
        <f>IF(AND(D10&lt;H10, E10&gt;H10),"Within Range","Outside of Range")</f>
        <v>#DIV/0!</v>
      </c>
      <c r="J10" s="296"/>
    </row>
    <row r="11" spans="1:10" s="6" customFormat="1" ht="17.25" customHeight="1" x14ac:dyDescent="0.2">
      <c r="A11" s="13"/>
      <c r="B11" s="13"/>
      <c r="C11" s="13"/>
      <c r="D11" s="13"/>
      <c r="E11" s="13"/>
      <c r="F11" s="13"/>
      <c r="G11" s="13"/>
      <c r="H11" s="13"/>
      <c r="I11" s="19"/>
      <c r="J11" s="13"/>
    </row>
    <row r="12" spans="1:10" s="6" customFormat="1" ht="23.25" customHeight="1" x14ac:dyDescent="0.2">
      <c r="A12" s="332" t="s">
        <v>50</v>
      </c>
      <c r="B12" s="333"/>
      <c r="C12" s="333"/>
      <c r="D12" s="333"/>
      <c r="E12" s="334"/>
      <c r="F12" s="13"/>
      <c r="G12" s="328" t="s">
        <v>51</v>
      </c>
      <c r="H12" s="329"/>
      <c r="I12" s="13"/>
      <c r="J12" s="19"/>
    </row>
    <row r="13" spans="1:10" s="6" customFormat="1" ht="27.75" customHeight="1" x14ac:dyDescent="0.2">
      <c r="A13" s="150" t="s">
        <v>52</v>
      </c>
      <c r="B13" s="151" t="s">
        <v>53</v>
      </c>
      <c r="C13" s="151" t="s">
        <v>54</v>
      </c>
      <c r="D13" s="151" t="s">
        <v>55</v>
      </c>
      <c r="E13" s="152" t="s">
        <v>56</v>
      </c>
      <c r="F13" s="13"/>
      <c r="G13" s="330" t="s">
        <v>57</v>
      </c>
      <c r="H13" s="331"/>
      <c r="I13" s="13"/>
      <c r="J13" s="19"/>
    </row>
    <row r="14" spans="1:10" s="23" customFormat="1" ht="25.5" customHeight="1" x14ac:dyDescent="0.2">
      <c r="A14" s="83">
        <v>1</v>
      </c>
      <c r="B14" s="197">
        <v>20300</v>
      </c>
      <c r="C14" s="197">
        <v>33850</v>
      </c>
      <c r="D14" s="197">
        <v>40620</v>
      </c>
      <c r="E14" s="197">
        <v>54150</v>
      </c>
      <c r="F14" s="13"/>
      <c r="G14" s="292" t="s">
        <v>58</v>
      </c>
      <c r="H14" s="293">
        <v>235000</v>
      </c>
      <c r="I14" s="13"/>
      <c r="J14" s="19"/>
    </row>
    <row r="15" spans="1:10" s="6" customFormat="1" ht="17.25" customHeight="1" x14ac:dyDescent="0.2">
      <c r="A15" s="83">
        <v>2</v>
      </c>
      <c r="B15" s="197">
        <v>23200</v>
      </c>
      <c r="C15" s="197">
        <v>38650</v>
      </c>
      <c r="D15" s="197">
        <v>46380</v>
      </c>
      <c r="E15" s="197">
        <v>61850</v>
      </c>
      <c r="F15" s="23"/>
      <c r="G15" s="62" t="s">
        <v>59</v>
      </c>
      <c r="H15" s="202" t="s">
        <v>60</v>
      </c>
      <c r="I15" s="201" t="s">
        <v>61</v>
      </c>
      <c r="J15" s="37"/>
    </row>
    <row r="16" spans="1:10" s="6" customFormat="1" ht="17.25" customHeight="1" x14ac:dyDescent="0.2">
      <c r="A16" s="83">
        <v>3</v>
      </c>
      <c r="B16" s="197">
        <v>26100</v>
      </c>
      <c r="C16" s="197">
        <v>43500</v>
      </c>
      <c r="D16" s="197">
        <v>52200</v>
      </c>
      <c r="E16" s="197">
        <v>69600</v>
      </c>
      <c r="F16" s="23"/>
      <c r="H16" s="23"/>
      <c r="I16" s="23"/>
      <c r="J16" s="37"/>
    </row>
    <row r="17" spans="1:10" s="23" customFormat="1" ht="25.5" customHeight="1" x14ac:dyDescent="0.2">
      <c r="A17" s="83">
        <v>4</v>
      </c>
      <c r="B17" s="197">
        <v>29000</v>
      </c>
      <c r="C17" s="197">
        <v>48300</v>
      </c>
      <c r="D17" s="197">
        <v>57960</v>
      </c>
      <c r="E17" s="197">
        <v>77300</v>
      </c>
      <c r="G17" s="6"/>
      <c r="J17" s="37"/>
    </row>
    <row r="18" spans="1:10" s="6" customFormat="1" ht="17.25" customHeight="1" x14ac:dyDescent="0.2">
      <c r="A18" s="83">
        <v>5</v>
      </c>
      <c r="B18" s="197">
        <v>31350</v>
      </c>
      <c r="C18" s="197">
        <v>52200</v>
      </c>
      <c r="D18" s="197">
        <v>62640</v>
      </c>
      <c r="E18" s="197">
        <v>83500</v>
      </c>
      <c r="F18" s="23"/>
      <c r="H18" s="23"/>
      <c r="I18" s="23"/>
      <c r="J18" s="37"/>
    </row>
    <row r="19" spans="1:10" s="6" customFormat="1" ht="17.25" customHeight="1" x14ac:dyDescent="0.2">
      <c r="A19" s="84">
        <v>6</v>
      </c>
      <c r="B19" s="198">
        <v>33650</v>
      </c>
      <c r="C19" s="198">
        <v>56050</v>
      </c>
      <c r="D19" s="198">
        <v>67260</v>
      </c>
      <c r="E19" s="198">
        <v>89700</v>
      </c>
      <c r="F19" s="23"/>
      <c r="H19" s="23"/>
      <c r="I19" s="23"/>
      <c r="J19" s="37"/>
    </row>
    <row r="20" spans="1:10" s="6" customFormat="1" ht="17.25" customHeight="1" x14ac:dyDescent="0.2">
      <c r="A20" s="62" t="s">
        <v>59</v>
      </c>
      <c r="B20" s="199" t="s">
        <v>62</v>
      </c>
      <c r="C20" s="200" t="s">
        <v>63</v>
      </c>
      <c r="D20" s="149"/>
      <c r="E20" s="149"/>
      <c r="F20" s="23"/>
      <c r="H20" s="23"/>
      <c r="I20" s="23"/>
      <c r="J20" s="37"/>
    </row>
    <row r="21" spans="1:10" s="23" customFormat="1" ht="25.5" customHeight="1" x14ac:dyDescent="0.2">
      <c r="J21" s="37"/>
    </row>
    <row r="22" spans="1:10" s="6" customFormat="1" ht="17.25" customHeight="1" x14ac:dyDescent="0.2">
      <c r="A22" s="11"/>
      <c r="B22" s="11"/>
      <c r="C22" s="11"/>
      <c r="D22" s="11"/>
      <c r="E22" s="11"/>
      <c r="F22" s="11"/>
      <c r="G22" s="23"/>
      <c r="H22" s="23"/>
      <c r="I22" s="23"/>
      <c r="J22" s="37"/>
    </row>
    <row r="23" spans="1:10" s="6" customFormat="1" ht="17.25" customHeight="1" x14ac:dyDescent="0.2">
      <c r="A23" s="11"/>
      <c r="B23" s="11"/>
      <c r="C23" s="11"/>
      <c r="D23" s="11"/>
      <c r="E23" s="11"/>
      <c r="F23" s="11"/>
      <c r="G23" s="11"/>
      <c r="H23" s="23"/>
      <c r="I23" s="23"/>
      <c r="J23" s="37"/>
    </row>
    <row r="24" spans="1:10" s="6" customFormat="1" ht="17.25" customHeight="1" x14ac:dyDescent="0.2">
      <c r="A24" s="11"/>
      <c r="B24" s="11"/>
      <c r="C24" s="11"/>
      <c r="D24" s="11"/>
      <c r="E24" s="11"/>
      <c r="F24" s="11"/>
      <c r="G24" s="11"/>
      <c r="H24" s="23"/>
      <c r="I24" s="23"/>
      <c r="J24" s="23"/>
    </row>
    <row r="25" spans="1:10" s="6" customFormat="1" ht="17.25" customHeight="1" x14ac:dyDescent="0.2">
      <c r="A25" s="11"/>
      <c r="B25" s="11"/>
      <c r="C25" s="11"/>
      <c r="D25" s="11"/>
      <c r="E25" s="11"/>
      <c r="F25" s="11"/>
      <c r="G25" s="11"/>
      <c r="H25" s="23"/>
      <c r="I25" s="23"/>
      <c r="J25" s="23"/>
    </row>
    <row r="26" spans="1:10" s="23" customFormat="1" ht="25.5" customHeight="1" x14ac:dyDescent="0.2">
      <c r="A26" s="11"/>
      <c r="B26" s="11"/>
      <c r="C26" s="11"/>
      <c r="D26" s="11"/>
      <c r="E26" s="11"/>
      <c r="F26" s="11"/>
      <c r="G26" s="11"/>
      <c r="H26" s="13"/>
      <c r="I26" s="13"/>
      <c r="J26" s="13"/>
    </row>
    <row r="27" spans="1:10" s="6" customFormat="1" ht="17.25" customHeight="1" x14ac:dyDescent="0.2">
      <c r="A27" s="11"/>
      <c r="B27" s="11"/>
      <c r="C27" s="11"/>
      <c r="D27" s="11"/>
      <c r="E27" s="11"/>
      <c r="F27" s="11"/>
      <c r="G27" s="11"/>
      <c r="H27" s="82"/>
      <c r="I27" s="82"/>
      <c r="J27" s="82"/>
    </row>
    <row r="28" spans="1:10" s="6" customFormat="1" ht="17.25" customHeight="1" x14ac:dyDescent="0.2">
      <c r="A28" s="11"/>
      <c r="B28" s="11"/>
      <c r="C28" s="11"/>
      <c r="D28" s="11"/>
      <c r="E28" s="11"/>
      <c r="F28" s="11"/>
      <c r="G28" s="11"/>
      <c r="H28" s="82"/>
      <c r="I28" s="82"/>
      <c r="J28" s="82"/>
    </row>
    <row r="29" spans="1:10" s="23" customFormat="1" ht="25.5" customHeight="1" x14ac:dyDescent="0.2">
      <c r="A29" s="11"/>
      <c r="B29" s="11"/>
      <c r="C29" s="11"/>
      <c r="D29" s="11"/>
      <c r="E29" s="11"/>
      <c r="F29" s="11"/>
      <c r="G29" s="11"/>
      <c r="H29" s="82"/>
      <c r="I29" s="82"/>
      <c r="J29" s="82"/>
    </row>
    <row r="30" spans="1:10" s="72" customFormat="1" ht="18" customHeight="1" x14ac:dyDescent="0.2">
      <c r="A30" s="11"/>
      <c r="B30" s="11"/>
      <c r="C30" s="11"/>
      <c r="D30" s="11"/>
      <c r="E30" s="78"/>
      <c r="F30" s="11"/>
      <c r="G30" s="11"/>
      <c r="H30" s="82"/>
      <c r="I30" s="82"/>
      <c r="J30" s="82"/>
    </row>
    <row r="31" spans="1:10" s="23" customFormat="1" ht="15.6" customHeight="1" x14ac:dyDescent="0.2">
      <c r="A31" s="11"/>
      <c r="B31" s="11"/>
      <c r="C31" s="11"/>
      <c r="D31" s="11"/>
      <c r="E31" s="11"/>
      <c r="F31" s="11"/>
      <c r="G31" s="11"/>
      <c r="H31" s="82"/>
      <c r="I31" s="82"/>
      <c r="J31" s="82"/>
    </row>
    <row r="32" spans="1:10" s="23" customFormat="1" x14ac:dyDescent="0.2">
      <c r="A32" s="11"/>
      <c r="B32" s="11"/>
      <c r="C32" s="11"/>
      <c r="D32" s="11"/>
      <c r="E32" s="11"/>
      <c r="F32" s="11"/>
      <c r="G32" s="11"/>
      <c r="H32" s="28"/>
      <c r="I32" s="28"/>
      <c r="J32" s="28"/>
    </row>
  </sheetData>
  <mergeCells count="16">
    <mergeCell ref="G12:H12"/>
    <mergeCell ref="G13:H13"/>
    <mergeCell ref="A12:E12"/>
    <mergeCell ref="A1:J1"/>
    <mergeCell ref="A2:J2"/>
    <mergeCell ref="A5:C5"/>
    <mergeCell ref="A3:J3"/>
    <mergeCell ref="F5:G5"/>
    <mergeCell ref="A6:C6"/>
    <mergeCell ref="F6:G6"/>
    <mergeCell ref="A8:C8"/>
    <mergeCell ref="A9:C9"/>
    <mergeCell ref="A10:C10"/>
    <mergeCell ref="F8:G8"/>
    <mergeCell ref="F9:G9"/>
    <mergeCell ref="F10:G10"/>
  </mergeCells>
  <phoneticPr fontId="13" type="noConversion"/>
  <hyperlinks>
    <hyperlink ref="I15" r:id="rId1" xr:uid="{DA1D51E0-3FCB-41A5-8032-67C7F8225324}"/>
  </hyperlinks>
  <printOptions horizontalCentered="1"/>
  <pageMargins left="0.7" right="0.7" top="0.75" bottom="0.75" header="0.3" footer="0.3"/>
  <pageSetup scale="61" orientation="landscape" horizontalDpi="300" r:id="rId2"/>
  <headerFooter>
    <oddFooter>&amp;L&amp;10&amp;F
&amp;A&amp;R&amp;10Louisville Metro Government
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F42"/>
  <sheetViews>
    <sheetView showGridLines="0" zoomScale="110" zoomScaleNormal="110" zoomScaleSheetLayoutView="70" workbookViewId="0">
      <selection activeCell="H20" sqref="H20"/>
    </sheetView>
  </sheetViews>
  <sheetFormatPr defaultColWidth="8.88671875" defaultRowHeight="12.75" x14ac:dyDescent="0.2"/>
  <cols>
    <col min="1" max="1" width="1.33203125" style="13" customWidth="1"/>
    <col min="2" max="2" width="15.77734375" style="9" customWidth="1"/>
    <col min="3" max="3" width="16.44140625" style="9" customWidth="1"/>
    <col min="4" max="4" width="11.109375" style="9" customWidth="1"/>
    <col min="5" max="5" width="9.109375" style="9" bestFit="1" customWidth="1"/>
    <col min="6" max="6" width="12.88671875" style="9" bestFit="1" customWidth="1"/>
    <col min="7" max="7" width="3" style="9" customWidth="1"/>
    <col min="8" max="8" width="9" style="9" bestFit="1" customWidth="1"/>
    <col min="9" max="9" width="12.109375" style="9" customWidth="1"/>
    <col min="10" max="10" width="11.21875" style="9" customWidth="1"/>
    <col min="11" max="11" width="6.88671875" style="9" customWidth="1"/>
    <col min="12" max="13" width="8.88671875" style="10"/>
    <col min="14" max="14" width="0" style="10" hidden="1" customWidth="1"/>
    <col min="15" max="20" width="8.88671875" style="10"/>
    <col min="21" max="21" width="8.88671875" style="10" customWidth="1"/>
    <col min="22" max="42" width="8.88671875" style="10"/>
    <col min="43" max="58" width="8.88671875" style="13"/>
    <col min="59" max="16384" width="8.88671875" style="9"/>
  </cols>
  <sheetData>
    <row r="1" spans="1:21" s="13" customFormat="1" ht="20.25" x14ac:dyDescent="0.25">
      <c r="A1" s="142" t="s">
        <v>64</v>
      </c>
      <c r="B1" s="102"/>
      <c r="C1" s="102"/>
      <c r="D1" s="102"/>
      <c r="E1" s="102"/>
      <c r="F1" s="102"/>
      <c r="G1" s="102"/>
      <c r="H1" s="102"/>
      <c r="I1" s="102"/>
      <c r="J1" s="102"/>
      <c r="K1" s="102"/>
      <c r="L1" s="238"/>
      <c r="M1" s="10"/>
      <c r="N1" s="10"/>
      <c r="O1" s="10"/>
      <c r="P1" s="10"/>
      <c r="Q1" s="10"/>
      <c r="R1" s="10"/>
      <c r="S1" s="10"/>
      <c r="T1" s="10"/>
      <c r="U1" s="10"/>
    </row>
    <row r="2" spans="1:21" s="12" customFormat="1" ht="15" x14ac:dyDescent="0.25">
      <c r="A2" s="13"/>
      <c r="B2" s="9"/>
      <c r="C2" s="13"/>
      <c r="D2" s="13"/>
      <c r="E2" s="13"/>
      <c r="F2" s="236"/>
      <c r="G2" s="236"/>
      <c r="H2" s="239"/>
      <c r="I2" s="13"/>
      <c r="J2" s="237"/>
      <c r="K2" s="13"/>
      <c r="L2" s="10"/>
      <c r="M2" s="10"/>
      <c r="N2" s="10" t="s">
        <v>65</v>
      </c>
      <c r="O2" s="10"/>
      <c r="P2" s="10"/>
      <c r="Q2" s="10"/>
      <c r="R2" s="10"/>
      <c r="S2" s="10"/>
      <c r="T2" s="10"/>
      <c r="U2" s="53" t="s">
        <v>66</v>
      </c>
    </row>
    <row r="3" spans="1:21" ht="15" customHeight="1" x14ac:dyDescent="0.25">
      <c r="B3" s="27" t="s">
        <v>67</v>
      </c>
      <c r="C3" s="13"/>
      <c r="D3" s="19" t="s">
        <v>68</v>
      </c>
      <c r="E3" s="247" t="s">
        <v>69</v>
      </c>
      <c r="F3" s="19"/>
      <c r="G3" s="19"/>
      <c r="H3" s="239"/>
      <c r="I3" s="13"/>
      <c r="J3" s="237"/>
      <c r="K3" s="13"/>
      <c r="N3" s="10" t="s">
        <v>70</v>
      </c>
      <c r="U3" s="53"/>
    </row>
    <row r="4" spans="1:21" s="80" customFormat="1" ht="17.25" customHeight="1" x14ac:dyDescent="0.25">
      <c r="A4" s="13"/>
      <c r="B4" s="14" t="s">
        <v>71</v>
      </c>
      <c r="C4" s="14"/>
      <c r="D4" s="243">
        <f>'2)Development Budget'!E19</f>
        <v>0</v>
      </c>
      <c r="E4" s="237">
        <f>IFERROR(D4/D$9,0)</f>
        <v>0</v>
      </c>
      <c r="F4" s="54"/>
      <c r="G4" s="16"/>
      <c r="H4" s="239"/>
      <c r="I4" s="13"/>
      <c r="J4" s="237"/>
      <c r="K4" s="66"/>
      <c r="L4" s="66"/>
      <c r="M4" s="66"/>
      <c r="N4" s="66" t="s">
        <v>72</v>
      </c>
      <c r="O4" s="66"/>
      <c r="P4" s="66"/>
      <c r="Q4" s="66"/>
      <c r="R4" s="66"/>
      <c r="S4" s="66"/>
      <c r="T4" s="66"/>
      <c r="U4" s="79"/>
    </row>
    <row r="5" spans="1:21" ht="16.5" customHeight="1" x14ac:dyDescent="0.25">
      <c r="B5" s="13" t="s">
        <v>73</v>
      </c>
      <c r="C5" s="13"/>
      <c r="D5" s="25">
        <f>'2)Development Budget'!E121</f>
        <v>0</v>
      </c>
      <c r="E5" s="237">
        <f t="shared" ref="E5:E8" si="0">IFERROR(D5/D$9,0)</f>
        <v>0</v>
      </c>
      <c r="F5" s="54"/>
      <c r="G5" s="16"/>
      <c r="H5" s="24"/>
      <c r="I5" s="18"/>
      <c r="J5" s="237"/>
      <c r="K5" s="63"/>
      <c r="L5" s="240"/>
      <c r="M5" s="64"/>
      <c r="N5" s="10" t="s">
        <v>74</v>
      </c>
      <c r="U5" s="53"/>
    </row>
    <row r="6" spans="1:21" ht="12.75" customHeight="1" x14ac:dyDescent="0.25">
      <c r="B6" s="13" t="s">
        <v>39</v>
      </c>
      <c r="C6" s="13"/>
      <c r="D6" s="25">
        <f>'2)Development Budget'!E124</f>
        <v>0</v>
      </c>
      <c r="E6" s="237">
        <f t="shared" si="0"/>
        <v>0</v>
      </c>
      <c r="F6" s="54"/>
      <c r="G6" s="16"/>
      <c r="H6" s="24"/>
      <c r="I6" s="18"/>
      <c r="J6" s="237"/>
      <c r="K6" s="13"/>
      <c r="U6" s="53"/>
    </row>
    <row r="7" spans="1:21" ht="14.45" customHeight="1" x14ac:dyDescent="0.25">
      <c r="B7" s="13" t="s">
        <v>75</v>
      </c>
      <c r="C7" s="13"/>
      <c r="D7" s="25">
        <f>'2)Development Budget'!E160</f>
        <v>0</v>
      </c>
      <c r="E7" s="237">
        <f t="shared" si="0"/>
        <v>0</v>
      </c>
      <c r="F7" s="54"/>
      <c r="G7" s="16"/>
      <c r="H7" s="24"/>
      <c r="I7" s="241"/>
      <c r="J7" s="237"/>
      <c r="K7" s="13"/>
      <c r="U7" s="53"/>
    </row>
    <row r="8" spans="1:21" ht="15" x14ac:dyDescent="0.25">
      <c r="B8" s="17" t="s">
        <v>76</v>
      </c>
      <c r="C8" s="17"/>
      <c r="D8" s="244">
        <f>'2)Development Budget'!E159</f>
        <v>0</v>
      </c>
      <c r="E8" s="248">
        <f t="shared" si="0"/>
        <v>0</v>
      </c>
      <c r="F8" s="54"/>
      <c r="G8" s="16"/>
      <c r="H8" s="24"/>
      <c r="I8" s="241"/>
      <c r="J8" s="237"/>
      <c r="K8" s="13"/>
      <c r="U8" s="53"/>
    </row>
    <row r="9" spans="1:21" ht="15" x14ac:dyDescent="0.25">
      <c r="B9" s="18" t="s">
        <v>68</v>
      </c>
      <c r="C9" s="18"/>
      <c r="D9" s="168">
        <f>SUM(D4:D8)</f>
        <v>0</v>
      </c>
      <c r="E9" s="169"/>
      <c r="F9" s="237"/>
      <c r="G9" s="13"/>
      <c r="H9" s="13"/>
      <c r="I9" s="241"/>
      <c r="J9" s="242"/>
      <c r="K9" s="13"/>
      <c r="U9" s="53"/>
    </row>
    <row r="10" spans="1:21" ht="15" x14ac:dyDescent="0.25">
      <c r="B10" s="246" t="s">
        <v>77</v>
      </c>
      <c r="C10" s="18"/>
      <c r="D10" s="245"/>
      <c r="E10" s="169"/>
      <c r="F10" s="237"/>
      <c r="G10" s="13"/>
      <c r="H10" s="13"/>
      <c r="I10" s="241"/>
      <c r="J10" s="242"/>
      <c r="K10" s="13"/>
      <c r="U10" s="53"/>
    </row>
    <row r="11" spans="1:21" ht="15" x14ac:dyDescent="0.25">
      <c r="B11" s="69" t="s">
        <v>78</v>
      </c>
      <c r="C11" s="68"/>
      <c r="D11" s="249">
        <f>IFERROR(D5/D$10,0)</f>
        <v>0</v>
      </c>
      <c r="E11" s="13"/>
      <c r="F11" s="13"/>
      <c r="G11" s="13"/>
      <c r="H11" s="13"/>
      <c r="I11" s="13"/>
      <c r="J11" s="13"/>
      <c r="K11" s="13"/>
      <c r="U11" s="53"/>
    </row>
    <row r="12" spans="1:21" ht="15" x14ac:dyDescent="0.25">
      <c r="B12" s="69" t="s">
        <v>79</v>
      </c>
      <c r="C12" s="68"/>
      <c r="D12" s="249">
        <f>IFERROR(D9/D$10,0)</f>
        <v>0</v>
      </c>
      <c r="E12" s="13"/>
      <c r="F12" s="13"/>
      <c r="G12" s="13"/>
      <c r="H12" s="13"/>
      <c r="I12" s="13"/>
      <c r="J12" s="13"/>
      <c r="K12" s="13"/>
      <c r="U12" s="53"/>
    </row>
    <row r="13" spans="1:21" ht="15" x14ac:dyDescent="0.25">
      <c r="B13" s="69" t="s">
        <v>80</v>
      </c>
      <c r="C13" s="68"/>
      <c r="D13" s="249">
        <f>IFERROR(D7/D$10,0)</f>
        <v>0</v>
      </c>
      <c r="E13" s="13"/>
      <c r="F13" s="13"/>
      <c r="G13" s="13"/>
      <c r="H13" s="13"/>
      <c r="I13" s="13"/>
      <c r="J13" s="13"/>
      <c r="K13" s="13"/>
      <c r="M13" s="51"/>
      <c r="U13" s="53"/>
    </row>
    <row r="14" spans="1:21" ht="15.75" x14ac:dyDescent="0.25">
      <c r="B14" s="143" t="s">
        <v>81</v>
      </c>
      <c r="C14" s="26"/>
      <c r="D14" s="144" t="s">
        <v>68</v>
      </c>
      <c r="E14" s="144" t="s">
        <v>69</v>
      </c>
      <c r="F14" s="13"/>
      <c r="G14" s="13"/>
      <c r="H14" s="145"/>
      <c r="I14" s="13"/>
      <c r="J14" s="19"/>
      <c r="K14" s="13"/>
      <c r="U14" s="53"/>
    </row>
    <row r="15" spans="1:21" ht="15" x14ac:dyDescent="0.25">
      <c r="B15" s="76" t="s">
        <v>82</v>
      </c>
      <c r="C15" s="77"/>
      <c r="D15" s="312">
        <f>'2)Development Budget'!C5</f>
        <v>0</v>
      </c>
      <c r="E15" s="313">
        <f t="shared" ref="E15:E20" si="1">IFERROR(D15/$D$20,0)</f>
        <v>0</v>
      </c>
      <c r="F15" s="13"/>
      <c r="G15" s="16"/>
      <c r="H15" s="13"/>
      <c r="I15" s="13"/>
      <c r="J15" s="25"/>
      <c r="K15" s="13"/>
      <c r="U15" s="53"/>
    </row>
    <row r="16" spans="1:21" ht="15" x14ac:dyDescent="0.25">
      <c r="B16" s="24" t="s">
        <v>83</v>
      </c>
      <c r="C16" s="13"/>
      <c r="D16" s="314">
        <f>'2)Development Budget'!C6</f>
        <v>0</v>
      </c>
      <c r="E16" s="315">
        <f t="shared" si="1"/>
        <v>0</v>
      </c>
      <c r="F16" s="13"/>
      <c r="G16" s="16"/>
      <c r="H16" s="13"/>
      <c r="I16" s="13"/>
      <c r="J16" s="146"/>
      <c r="K16" s="13"/>
      <c r="U16" s="53"/>
    </row>
    <row r="17" spans="1:11" ht="15" x14ac:dyDescent="0.25">
      <c r="B17" s="24" t="s">
        <v>84</v>
      </c>
      <c r="C17" s="13"/>
      <c r="D17" s="314">
        <f>'2)Development Budget'!C8</f>
        <v>0</v>
      </c>
      <c r="E17" s="315">
        <f t="shared" si="1"/>
        <v>0</v>
      </c>
      <c r="F17" s="13"/>
      <c r="G17" s="16"/>
      <c r="H17" s="18"/>
      <c r="I17" s="18"/>
      <c r="J17" s="147"/>
    </row>
    <row r="18" spans="1:11" ht="15" x14ac:dyDescent="0.25">
      <c r="B18" s="24" t="str">
        <f>'2)Development Budget'!B9</f>
        <v>Other (identify):</v>
      </c>
      <c r="C18" s="13"/>
      <c r="D18" s="314">
        <f>'2)Development Budget'!C9</f>
        <v>0</v>
      </c>
      <c r="E18" s="315">
        <f t="shared" si="1"/>
        <v>0</v>
      </c>
      <c r="F18" s="13"/>
      <c r="G18" s="16"/>
      <c r="H18" s="148"/>
      <c r="I18" s="148"/>
      <c r="J18" s="75"/>
      <c r="K18" s="13"/>
    </row>
    <row r="19" spans="1:11" ht="15" x14ac:dyDescent="0.25">
      <c r="B19" s="167" t="str">
        <f>'2)Development Budget'!B10</f>
        <v>Other (identify):</v>
      </c>
      <c r="C19" s="17"/>
      <c r="D19" s="316">
        <f>'2)Development Budget'!C10</f>
        <v>0</v>
      </c>
      <c r="E19" s="317">
        <f t="shared" si="1"/>
        <v>0</v>
      </c>
      <c r="F19" s="13"/>
      <c r="G19" s="16"/>
      <c r="H19" s="148"/>
      <c r="I19" s="148"/>
      <c r="J19" s="75"/>
      <c r="K19" s="13"/>
    </row>
    <row r="20" spans="1:11" ht="15" x14ac:dyDescent="0.25">
      <c r="B20" s="114" t="s">
        <v>68</v>
      </c>
      <c r="C20" s="114"/>
      <c r="D20" s="168">
        <f>SUM(D15:D19)</f>
        <v>0</v>
      </c>
      <c r="E20" s="54">
        <f t="shared" si="1"/>
        <v>0</v>
      </c>
      <c r="F20" s="13"/>
      <c r="G20" s="16"/>
      <c r="H20" s="13"/>
      <c r="I20" s="13"/>
      <c r="J20" s="25"/>
      <c r="K20" s="13"/>
    </row>
    <row r="21" spans="1:11" ht="15" x14ac:dyDescent="0.25">
      <c r="B21" s="18"/>
      <c r="C21" s="18"/>
      <c r="D21" s="169"/>
      <c r="E21" s="13"/>
      <c r="F21" s="13"/>
      <c r="G21" s="16"/>
      <c r="H21" s="13"/>
      <c r="I21" s="13"/>
      <c r="J21" s="146"/>
      <c r="K21" s="13"/>
    </row>
    <row r="22" spans="1:11" ht="15" x14ac:dyDescent="0.25">
      <c r="B22" s="43" t="s">
        <v>85</v>
      </c>
      <c r="C22" s="44"/>
      <c r="D22" s="45">
        <f>D20-D9</f>
        <v>0</v>
      </c>
      <c r="E22" s="46">
        <f>IFERROR(D22/D9,0)</f>
        <v>0</v>
      </c>
      <c r="G22" s="16"/>
      <c r="H22" s="13"/>
      <c r="I22" s="13"/>
      <c r="J22" s="25"/>
      <c r="K22" s="13"/>
    </row>
    <row r="23" spans="1:11" ht="15" x14ac:dyDescent="0.25">
      <c r="B23" s="13"/>
      <c r="C23" s="13"/>
      <c r="D23" s="13"/>
      <c r="E23" s="13"/>
      <c r="F23" s="13"/>
      <c r="G23" s="16"/>
      <c r="H23" s="18"/>
      <c r="I23" s="18"/>
      <c r="J23" s="147"/>
      <c r="K23" s="13"/>
    </row>
    <row r="24" spans="1:11" ht="18" x14ac:dyDescent="0.25">
      <c r="B24" s="71" t="s">
        <v>86</v>
      </c>
      <c r="C24" s="70"/>
      <c r="D24" s="70"/>
      <c r="E24" s="65"/>
      <c r="F24" s="70"/>
      <c r="G24" s="65"/>
      <c r="H24" s="65"/>
      <c r="I24" s="67"/>
      <c r="J24" s="67"/>
      <c r="K24" s="13"/>
    </row>
    <row r="25" spans="1:11" ht="15" x14ac:dyDescent="0.25">
      <c r="A25" s="21"/>
      <c r="B25" s="357"/>
      <c r="C25" s="357"/>
      <c r="D25" s="357"/>
      <c r="E25" s="357"/>
      <c r="F25" s="357"/>
      <c r="G25" s="357"/>
      <c r="H25" s="357"/>
      <c r="I25" s="357"/>
      <c r="J25" s="357"/>
      <c r="K25" s="13"/>
    </row>
    <row r="26" spans="1:11" ht="15" x14ac:dyDescent="0.25">
      <c r="A26" s="21"/>
      <c r="B26" s="357"/>
      <c r="C26" s="357"/>
      <c r="D26" s="357"/>
      <c r="E26" s="357"/>
      <c r="F26" s="357"/>
      <c r="G26" s="357"/>
      <c r="H26" s="357"/>
      <c r="I26" s="357"/>
      <c r="J26" s="357"/>
      <c r="K26" s="13"/>
    </row>
    <row r="27" spans="1:11" ht="18.75" customHeight="1" x14ac:dyDescent="0.25">
      <c r="A27" s="21"/>
      <c r="B27" s="357"/>
      <c r="C27" s="357"/>
      <c r="D27" s="357"/>
      <c r="E27" s="357"/>
      <c r="F27" s="357"/>
      <c r="G27" s="357"/>
      <c r="H27" s="357"/>
      <c r="I27" s="357"/>
      <c r="J27" s="357"/>
      <c r="K27" s="13"/>
    </row>
    <row r="28" spans="1:11" ht="15" x14ac:dyDescent="0.25">
      <c r="B28" s="14"/>
      <c r="C28" s="13"/>
      <c r="D28" s="13"/>
      <c r="E28" s="13"/>
      <c r="F28" s="13"/>
      <c r="G28" s="16"/>
      <c r="H28" s="13"/>
      <c r="I28" s="13"/>
      <c r="J28" s="13"/>
      <c r="K28" s="13"/>
    </row>
    <row r="29" spans="1:11" ht="15" x14ac:dyDescent="0.25">
      <c r="B29" s="13"/>
      <c r="C29" s="13"/>
      <c r="D29" s="13"/>
      <c r="E29" s="13"/>
      <c r="F29" s="13"/>
      <c r="G29" s="13"/>
      <c r="H29" s="13"/>
      <c r="I29" s="13"/>
      <c r="J29" s="13"/>
      <c r="K29" s="13"/>
    </row>
    <row r="30" spans="1:11" ht="15" x14ac:dyDescent="0.25">
      <c r="B30" s="13"/>
      <c r="C30" s="13"/>
      <c r="D30" s="13"/>
      <c r="E30" s="13"/>
      <c r="F30" s="13"/>
      <c r="G30" s="13"/>
      <c r="H30" s="13"/>
      <c r="I30" s="13"/>
      <c r="J30" s="13"/>
      <c r="K30" s="13"/>
    </row>
    <row r="31" spans="1:11" ht="15" x14ac:dyDescent="0.25">
      <c r="B31" s="13"/>
      <c r="C31" s="13"/>
      <c r="D31" s="13"/>
      <c r="E31" s="13"/>
      <c r="F31" s="13"/>
      <c r="G31" s="13"/>
      <c r="H31" s="13"/>
      <c r="I31" s="13"/>
      <c r="J31" s="13"/>
      <c r="K31" s="13"/>
    </row>
    <row r="32" spans="1:11" s="13" customFormat="1" ht="15" x14ac:dyDescent="0.25"/>
    <row r="33" spans="11:11" s="13" customFormat="1" ht="15" x14ac:dyDescent="0.25"/>
    <row r="34" spans="11:11" s="13" customFormat="1" ht="15" x14ac:dyDescent="0.25">
      <c r="K34" s="66"/>
    </row>
    <row r="35" spans="11:11" s="13" customFormat="1" ht="15" x14ac:dyDescent="0.25"/>
    <row r="36" spans="11:11" s="13" customFormat="1" ht="15" x14ac:dyDescent="0.25">
      <c r="K36" s="15"/>
    </row>
    <row r="37" spans="11:11" s="13" customFormat="1" ht="15" x14ac:dyDescent="0.25">
      <c r="K37" s="15"/>
    </row>
    <row r="38" spans="11:11" s="13" customFormat="1" ht="21.75" customHeight="1" x14ac:dyDescent="0.25"/>
    <row r="39" spans="11:11" s="13" customFormat="1" ht="33.75" customHeight="1" x14ac:dyDescent="0.25"/>
    <row r="40" spans="11:11" s="13" customFormat="1" ht="33.75" customHeight="1" x14ac:dyDescent="0.25"/>
    <row r="41" spans="11:11" s="13" customFormat="1" ht="33.75" customHeight="1" x14ac:dyDescent="0.25"/>
    <row r="42" spans="11:11" s="13" customFormat="1" ht="15" x14ac:dyDescent="0.25"/>
  </sheetData>
  <mergeCells count="3">
    <mergeCell ref="B26:J26"/>
    <mergeCell ref="B27:J27"/>
    <mergeCell ref="B25:J25"/>
  </mergeCells>
  <phoneticPr fontId="13" type="noConversion"/>
  <printOptions horizontalCentered="1"/>
  <pageMargins left="0.5" right="0.5" top="0.65" bottom="0.9" header="0.5" footer="0.25"/>
  <pageSetup scale="74" fitToHeight="3" orientation="portrait" r:id="rId1"/>
  <headerFooter alignWithMargins="0">
    <oddFooter>&amp;L&amp;10&amp;F
&amp;A&amp;R&amp;10Louisville Metro Government
Page &amp;P of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AA211"/>
  <sheetViews>
    <sheetView showGridLines="0" tabSelected="1" topLeftCell="A83" zoomScaleNormal="100" zoomScaleSheetLayoutView="50" zoomScalePageLayoutView="80" workbookViewId="0">
      <selection activeCell="C23" sqref="C23"/>
    </sheetView>
  </sheetViews>
  <sheetFormatPr defaultColWidth="8.88671875" defaultRowHeight="17.100000000000001" customHeight="1" x14ac:dyDescent="0.2"/>
  <cols>
    <col min="1" max="1" width="2.77734375" bestFit="1" customWidth="1"/>
    <col min="2" max="2" width="41.5546875" bestFit="1" customWidth="1"/>
    <col min="3" max="3" width="12.6640625" customWidth="1"/>
    <col min="4" max="4" width="14.109375" customWidth="1"/>
    <col min="5" max="5" width="13.5546875" style="4" bestFit="1" customWidth="1"/>
    <col min="6" max="6" width="13.5546875" style="4" customWidth="1"/>
    <col min="7" max="7" width="10.44140625" customWidth="1"/>
    <col min="8" max="8" width="10.88671875" customWidth="1"/>
    <col min="9" max="9" width="10.6640625" customWidth="1"/>
    <col min="10" max="10" width="19.77734375" style="41" customWidth="1"/>
    <col min="11" max="11" width="21.6640625" style="41" customWidth="1"/>
    <col min="12" max="12" width="8.88671875" style="41" customWidth="1"/>
    <col min="13" max="17" width="8.88671875" customWidth="1"/>
  </cols>
  <sheetData>
    <row r="1" spans="1:9" ht="20.25" customHeight="1" x14ac:dyDescent="0.35">
      <c r="A1" s="118" t="s">
        <v>87</v>
      </c>
      <c r="B1" s="119"/>
      <c r="C1" s="119"/>
      <c r="D1" s="119"/>
      <c r="E1" s="119"/>
      <c r="F1" s="119"/>
      <c r="G1" s="99"/>
      <c r="H1" s="99"/>
    </row>
    <row r="2" spans="1:9" ht="29.45" customHeight="1" x14ac:dyDescent="0.3">
      <c r="A2" s="117"/>
      <c r="B2" s="61" t="s">
        <v>88</v>
      </c>
      <c r="C2" s="3"/>
      <c r="D2" s="3"/>
      <c r="E2" s="126"/>
      <c r="F2" s="126"/>
      <c r="G2" s="115"/>
      <c r="H2" s="115"/>
      <c r="I2" s="115"/>
    </row>
    <row r="3" spans="1:9" ht="57.6" customHeight="1" x14ac:dyDescent="0.3">
      <c r="A3" s="117"/>
      <c r="B3" s="358" t="s">
        <v>89</v>
      </c>
      <c r="C3" s="359"/>
      <c r="D3" s="359"/>
      <c r="E3" s="359"/>
      <c r="F3" s="359"/>
      <c r="G3" s="115"/>
      <c r="H3" s="115"/>
      <c r="I3" s="115"/>
    </row>
    <row r="4" spans="1:9" ht="30" x14ac:dyDescent="0.25">
      <c r="A4" s="1"/>
      <c r="C4" s="122" t="s">
        <v>90</v>
      </c>
      <c r="D4" s="122" t="s">
        <v>91</v>
      </c>
      <c r="E4" s="122" t="s">
        <v>92</v>
      </c>
      <c r="F4" s="122" t="s">
        <v>93</v>
      </c>
      <c r="G4" s="154" t="s">
        <v>94</v>
      </c>
      <c r="H4" s="154" t="s">
        <v>95</v>
      </c>
    </row>
    <row r="5" spans="1:9" ht="16.899999999999999" customHeight="1" x14ac:dyDescent="0.25">
      <c r="B5" s="318" t="s">
        <v>257</v>
      </c>
      <c r="C5" s="129"/>
      <c r="D5" s="130" t="s">
        <v>96</v>
      </c>
      <c r="E5" s="131">
        <v>0</v>
      </c>
      <c r="F5" s="155">
        <v>0</v>
      </c>
      <c r="G5" s="156"/>
      <c r="H5" s="156" t="str">
        <f>IF(ISERROR((PMT(F5/12,G5*12,-#REF!))*12),"",(PMT(F5/12,G5*12,-#REF!))*12)</f>
        <v/>
      </c>
    </row>
    <row r="6" spans="1:9" ht="16.899999999999999" customHeight="1" x14ac:dyDescent="0.25">
      <c r="B6" s="123" t="s">
        <v>83</v>
      </c>
      <c r="C6" s="124"/>
      <c r="D6" s="128"/>
      <c r="E6" s="125">
        <v>0</v>
      </c>
      <c r="F6" s="157">
        <v>0</v>
      </c>
      <c r="G6" s="156" t="str">
        <f>IF(ISERROR((PMT(E6/12,F6*12,-C6))*12),"",(PMT(E6/12,F6*12,-C6))*12)</f>
        <v/>
      </c>
      <c r="H6" s="156" t="str">
        <f>IF(ISERROR((PMT(F6/12,G6*12,-#REF!))*12),"",(PMT(F6/12,G6*12,-#REF!))*12)</f>
        <v/>
      </c>
    </row>
    <row r="7" spans="1:9" ht="16.899999999999999" customHeight="1" x14ac:dyDescent="0.25">
      <c r="B7" s="112" t="s">
        <v>97</v>
      </c>
      <c r="C7" s="88"/>
      <c r="D7" s="127"/>
      <c r="E7" s="81"/>
      <c r="F7" s="158"/>
      <c r="G7" s="156" t="str">
        <f>IF(ISERROR((PMT(E7/12,F7*12,-C7))*12),"",(PMT(E7/12,F7*12,-C7))*12)</f>
        <v/>
      </c>
      <c r="H7" s="156" t="str">
        <f>IF(ISERROR((PMT(F7/12,G7*12,-#REF!))*12),"",(PMT(F7/12,G7*12,-#REF!))*12)</f>
        <v/>
      </c>
    </row>
    <row r="8" spans="1:9" ht="16.899999999999999" customHeight="1" x14ac:dyDescent="0.25">
      <c r="B8" s="113" t="s">
        <v>84</v>
      </c>
      <c r="C8" s="87"/>
      <c r="D8" s="127"/>
      <c r="E8" s="32"/>
      <c r="F8" s="159"/>
      <c r="G8" s="156" t="str">
        <f>IF(ISERROR((PMT(E8/12,F8*12,-C8))*12),"",(PMT(E8/12,F8*12,-C8))*12)</f>
        <v/>
      </c>
      <c r="H8" s="156" t="str">
        <f>IF(ISERROR((PMT(F8/12,G8*12,-#REF!))*12),"",(PMT(F8/12,G8*12,-#REF!))*12)</f>
        <v/>
      </c>
    </row>
    <row r="9" spans="1:9" ht="16.899999999999999" customHeight="1" x14ac:dyDescent="0.25">
      <c r="B9" s="113" t="s">
        <v>98</v>
      </c>
      <c r="C9" s="87"/>
      <c r="D9" s="127"/>
      <c r="E9" s="32"/>
      <c r="F9" s="159"/>
      <c r="G9" s="156" t="str">
        <f>IF(ISERROR((PMT(E9/12,F9*12,-C9))*12),"",(PMT(E9/12,F9*12,-C9))*12)</f>
        <v/>
      </c>
      <c r="H9" s="156" t="str">
        <f>IF(ISERROR((PMT(F9/12,G9*12,-#REF!))*12),"",(PMT(F9/12,G9*12,-#REF!))*12)</f>
        <v/>
      </c>
    </row>
    <row r="10" spans="1:9" ht="16.899999999999999" customHeight="1" x14ac:dyDescent="0.25">
      <c r="B10" s="113" t="s">
        <v>98</v>
      </c>
      <c r="C10" s="87"/>
      <c r="D10" s="127"/>
      <c r="E10" s="32"/>
      <c r="F10" s="159"/>
      <c r="G10" s="156" t="str">
        <f>IF(ISERROR((PMT(E10/12,F10*12,-C10))*12),"",(PMT(E10/12,F10*12,-C10))*12)</f>
        <v/>
      </c>
      <c r="H10" s="156" t="str">
        <f>IF(ISERROR((PMT(F10/12,G10*12,-#REF!))*12),"",(PMT(F10/12,G10*12,-#REF!))*12)</f>
        <v/>
      </c>
    </row>
    <row r="11" spans="1:9" ht="16.899999999999999" customHeight="1" x14ac:dyDescent="0.2">
      <c r="B11" s="137" t="s">
        <v>99</v>
      </c>
      <c r="C11" s="138">
        <f>SUM(C5:C10)</f>
        <v>0</v>
      </c>
      <c r="D11" s="139"/>
      <c r="E11" s="140"/>
      <c r="F11" s="160"/>
      <c r="G11" s="161">
        <f>SUM(G5:G10)</f>
        <v>0</v>
      </c>
      <c r="H11" s="161"/>
    </row>
    <row r="12" spans="1:9" ht="15" x14ac:dyDescent="0.2">
      <c r="B12" s="6"/>
      <c r="C12" s="6"/>
      <c r="D12" s="6"/>
      <c r="E12" s="86"/>
      <c r="F12" s="86"/>
      <c r="G12" s="97"/>
      <c r="I12" s="41"/>
    </row>
    <row r="13" spans="1:9" ht="23.25" x14ac:dyDescent="0.35">
      <c r="B13" s="61" t="s">
        <v>100</v>
      </c>
      <c r="C13" s="29"/>
      <c r="D13" s="29"/>
      <c r="E13" s="38"/>
      <c r="F13" s="38"/>
      <c r="G13" s="97"/>
      <c r="H13" s="98"/>
    </row>
    <row r="14" spans="1:9" ht="37.9" customHeight="1" x14ac:dyDescent="0.35">
      <c r="B14" s="361" t="s">
        <v>101</v>
      </c>
      <c r="C14" s="361"/>
      <c r="D14" s="361"/>
      <c r="E14" s="361"/>
      <c r="F14" s="361"/>
      <c r="G14" s="97"/>
      <c r="H14" s="98"/>
    </row>
    <row r="15" spans="1:9" s="11" customFormat="1" ht="43.5" customHeight="1" x14ac:dyDescent="0.25">
      <c r="C15" s="101" t="s">
        <v>102</v>
      </c>
      <c r="D15" s="180" t="s">
        <v>103</v>
      </c>
      <c r="E15" s="203" t="s">
        <v>104</v>
      </c>
      <c r="F15" s="20"/>
      <c r="G15" s="20"/>
      <c r="I15" s="108"/>
    </row>
    <row r="16" spans="1:9" ht="17.100000000000001" customHeight="1" x14ac:dyDescent="0.25">
      <c r="B16" s="20" t="s">
        <v>105</v>
      </c>
      <c r="C16" s="105"/>
      <c r="D16" s="181"/>
      <c r="E16" s="204"/>
      <c r="G16" s="107"/>
    </row>
    <row r="17" spans="2:7" s="6" customFormat="1" ht="17.100000000000001" customHeight="1" x14ac:dyDescent="0.2">
      <c r="B17" s="35" t="s">
        <v>106</v>
      </c>
      <c r="C17" s="103"/>
      <c r="D17" s="182"/>
      <c r="E17" s="205">
        <f>SUM(C17:D17)</f>
        <v>0</v>
      </c>
      <c r="G17" s="30"/>
    </row>
    <row r="18" spans="2:7" s="6" customFormat="1" ht="14.25" x14ac:dyDescent="0.2">
      <c r="B18" s="6" t="s">
        <v>107</v>
      </c>
      <c r="C18" s="104"/>
      <c r="D18" s="183"/>
      <c r="E18" s="205">
        <f t="shared" ref="E18:E81" si="0">SUM(C18:D18)</f>
        <v>0</v>
      </c>
      <c r="G18" s="30"/>
    </row>
    <row r="19" spans="2:7" ht="16.899999999999999" customHeight="1" x14ac:dyDescent="0.25">
      <c r="B19" s="120" t="s">
        <v>108</v>
      </c>
      <c r="C19" s="209">
        <f>SUM(C17:C18)</f>
        <v>0</v>
      </c>
      <c r="D19" s="210">
        <f>SUM(D17:D18)</f>
        <v>0</v>
      </c>
      <c r="E19" s="205">
        <f t="shared" si="0"/>
        <v>0</v>
      </c>
      <c r="G19" s="109"/>
    </row>
    <row r="20" spans="2:7" ht="17.100000000000001" customHeight="1" x14ac:dyDescent="0.2">
      <c r="C20" s="107"/>
      <c r="D20" s="107"/>
      <c r="E20" s="30"/>
      <c r="G20" s="107"/>
    </row>
    <row r="21" spans="2:7" ht="17.100000000000001" customHeight="1" x14ac:dyDescent="0.25">
      <c r="B21" s="20" t="s">
        <v>109</v>
      </c>
      <c r="C21" s="107"/>
      <c r="D21" s="107"/>
      <c r="E21" s="30"/>
      <c r="G21" s="107"/>
    </row>
    <row r="22" spans="2:7" s="6" customFormat="1" ht="17.100000000000001" customHeight="1" x14ac:dyDescent="0.2">
      <c r="B22" s="133" t="s">
        <v>110</v>
      </c>
      <c r="C22" s="179"/>
      <c r="D22" s="179"/>
      <c r="E22" s="179"/>
      <c r="G22" s="30"/>
    </row>
    <row r="23" spans="2:7" s="6" customFormat="1" ht="17.100000000000001" customHeight="1" x14ac:dyDescent="0.2">
      <c r="B23" s="177" t="s">
        <v>111</v>
      </c>
      <c r="C23" s="211"/>
      <c r="D23" s="212"/>
      <c r="E23" s="205">
        <f t="shared" si="0"/>
        <v>0</v>
      </c>
      <c r="G23" s="30"/>
    </row>
    <row r="24" spans="2:7" s="6" customFormat="1" ht="17.100000000000001" customHeight="1" x14ac:dyDescent="0.2">
      <c r="B24" s="177" t="s">
        <v>112</v>
      </c>
      <c r="C24" s="176"/>
      <c r="D24" s="184"/>
      <c r="E24" s="208">
        <f t="shared" si="0"/>
        <v>0</v>
      </c>
      <c r="G24" s="30"/>
    </row>
    <row r="25" spans="2:7" s="6" customFormat="1" ht="17.100000000000001" customHeight="1" x14ac:dyDescent="0.2">
      <c r="B25" s="178" t="s">
        <v>113</v>
      </c>
      <c r="C25" s="103"/>
      <c r="D25" s="183"/>
      <c r="E25" s="207">
        <f t="shared" si="0"/>
        <v>0</v>
      </c>
      <c r="G25" s="30"/>
    </row>
    <row r="26" spans="2:7" s="6" customFormat="1" ht="16.5" customHeight="1" x14ac:dyDescent="0.2">
      <c r="B26" s="177" t="s">
        <v>114</v>
      </c>
      <c r="C26" s="217"/>
      <c r="D26" s="219"/>
      <c r="E26" s="205">
        <f t="shared" si="0"/>
        <v>0</v>
      </c>
      <c r="G26" s="30"/>
    </row>
    <row r="27" spans="2:7" s="6" customFormat="1" ht="17.100000000000001" customHeight="1" x14ac:dyDescent="0.2">
      <c r="B27" s="133" t="s">
        <v>115</v>
      </c>
      <c r="C27" s="179"/>
      <c r="D27" s="179"/>
      <c r="E27" s="179"/>
      <c r="G27" s="30"/>
    </row>
    <row r="28" spans="2:7" s="6" customFormat="1" ht="17.100000000000001" customHeight="1" x14ac:dyDescent="0.2">
      <c r="B28" s="177" t="s">
        <v>116</v>
      </c>
      <c r="C28" s="221"/>
      <c r="D28" s="220"/>
      <c r="E28" s="205">
        <f t="shared" si="0"/>
        <v>0</v>
      </c>
      <c r="G28" s="30"/>
    </row>
    <row r="29" spans="2:7" s="6" customFormat="1" ht="17.100000000000001" customHeight="1" x14ac:dyDescent="0.2">
      <c r="B29" s="177" t="s">
        <v>117</v>
      </c>
      <c r="C29" s="104"/>
      <c r="D29" s="183"/>
      <c r="E29" s="208">
        <f t="shared" si="0"/>
        <v>0</v>
      </c>
      <c r="G29" s="30"/>
    </row>
    <row r="30" spans="2:7" s="6" customFormat="1" ht="17.100000000000001" customHeight="1" x14ac:dyDescent="0.2">
      <c r="B30" s="177" t="s">
        <v>114</v>
      </c>
      <c r="C30" s="222"/>
      <c r="D30" s="223"/>
      <c r="E30" s="205">
        <f t="shared" si="0"/>
        <v>0</v>
      </c>
      <c r="G30" s="30"/>
    </row>
    <row r="31" spans="2:7" s="6" customFormat="1" ht="17.100000000000001" customHeight="1" x14ac:dyDescent="0.2">
      <c r="B31" s="133" t="s">
        <v>118</v>
      </c>
      <c r="C31" s="179"/>
      <c r="D31" s="179"/>
      <c r="E31" s="179"/>
      <c r="G31" s="30"/>
    </row>
    <row r="32" spans="2:7" s="6" customFormat="1" ht="17.100000000000001" customHeight="1" x14ac:dyDescent="0.2">
      <c r="B32" s="177" t="s">
        <v>117</v>
      </c>
      <c r="C32" s="221"/>
      <c r="D32" s="220"/>
      <c r="E32" s="205">
        <f t="shared" si="0"/>
        <v>0</v>
      </c>
      <c r="G32" s="30"/>
    </row>
    <row r="33" spans="2:7" s="6" customFormat="1" ht="17.100000000000001" customHeight="1" x14ac:dyDescent="0.2">
      <c r="B33" s="177" t="s">
        <v>119</v>
      </c>
      <c r="C33" s="176"/>
      <c r="D33" s="184"/>
      <c r="E33" s="205">
        <f t="shared" si="0"/>
        <v>0</v>
      </c>
      <c r="G33" s="30"/>
    </row>
    <row r="34" spans="2:7" s="6" customFormat="1" ht="17.100000000000001" customHeight="1" x14ac:dyDescent="0.2">
      <c r="B34" s="177" t="s">
        <v>120</v>
      </c>
      <c r="C34" s="176"/>
      <c r="D34" s="184"/>
      <c r="E34" s="205">
        <f t="shared" si="0"/>
        <v>0</v>
      </c>
      <c r="G34" s="30"/>
    </row>
    <row r="35" spans="2:7" s="6" customFormat="1" ht="17.100000000000001" customHeight="1" x14ac:dyDescent="0.2">
      <c r="B35" s="177" t="s">
        <v>121</v>
      </c>
      <c r="C35" s="224"/>
      <c r="D35" s="225"/>
      <c r="E35" s="207">
        <f t="shared" si="0"/>
        <v>0</v>
      </c>
      <c r="G35" s="30"/>
    </row>
    <row r="36" spans="2:7" s="6" customFormat="1" ht="17.100000000000001" customHeight="1" x14ac:dyDescent="0.2">
      <c r="B36" s="177" t="s">
        <v>114</v>
      </c>
      <c r="C36" s="217"/>
      <c r="D36" s="217"/>
      <c r="E36" s="205">
        <f t="shared" si="0"/>
        <v>0</v>
      </c>
      <c r="G36" s="30"/>
    </row>
    <row r="37" spans="2:7" s="6" customFormat="1" ht="17.100000000000001" customHeight="1" x14ac:dyDescent="0.2">
      <c r="B37" s="133" t="s">
        <v>122</v>
      </c>
      <c r="C37" s="179"/>
      <c r="D37" s="179"/>
      <c r="E37" s="179"/>
      <c r="G37" s="30"/>
    </row>
    <row r="38" spans="2:7" s="6" customFormat="1" ht="17.100000000000001" customHeight="1" x14ac:dyDescent="0.2">
      <c r="B38" s="177" t="s">
        <v>123</v>
      </c>
      <c r="C38" s="217"/>
      <c r="D38" s="218"/>
      <c r="E38" s="205">
        <f t="shared" si="0"/>
        <v>0</v>
      </c>
      <c r="G38" s="30"/>
    </row>
    <row r="39" spans="2:7" s="6" customFormat="1" ht="17.100000000000001" customHeight="1" x14ac:dyDescent="0.2">
      <c r="B39" s="177" t="s">
        <v>124</v>
      </c>
      <c r="C39" s="224"/>
      <c r="D39" s="225"/>
      <c r="E39" s="216">
        <f t="shared" si="0"/>
        <v>0</v>
      </c>
      <c r="G39" s="30"/>
    </row>
    <row r="40" spans="2:7" s="6" customFormat="1" ht="17.100000000000001" customHeight="1" x14ac:dyDescent="0.2">
      <c r="B40" s="177" t="s">
        <v>114</v>
      </c>
      <c r="C40" s="217"/>
      <c r="D40" s="217"/>
      <c r="E40" s="205">
        <f t="shared" si="0"/>
        <v>0</v>
      </c>
      <c r="G40" s="30"/>
    </row>
    <row r="41" spans="2:7" s="6" customFormat="1" ht="17.100000000000001" customHeight="1" x14ac:dyDescent="0.2">
      <c r="B41" s="133" t="s">
        <v>125</v>
      </c>
      <c r="C41" s="179"/>
      <c r="D41" s="179"/>
      <c r="E41" s="179"/>
      <c r="G41" s="30"/>
    </row>
    <row r="42" spans="2:7" s="6" customFormat="1" ht="17.100000000000001" customHeight="1" x14ac:dyDescent="0.2">
      <c r="B42" s="177" t="s">
        <v>126</v>
      </c>
      <c r="C42" s="217"/>
      <c r="D42" s="218"/>
      <c r="E42" s="205">
        <f t="shared" si="0"/>
        <v>0</v>
      </c>
      <c r="G42" s="30"/>
    </row>
    <row r="43" spans="2:7" s="6" customFormat="1" ht="17.100000000000001" customHeight="1" x14ac:dyDescent="0.2">
      <c r="B43" s="177" t="s">
        <v>127</v>
      </c>
      <c r="C43" s="224"/>
      <c r="D43" s="225"/>
      <c r="E43" s="216">
        <f t="shared" si="0"/>
        <v>0</v>
      </c>
      <c r="G43" s="30"/>
    </row>
    <row r="44" spans="2:7" s="6" customFormat="1" ht="17.100000000000001" customHeight="1" x14ac:dyDescent="0.2">
      <c r="B44" s="177" t="s">
        <v>114</v>
      </c>
      <c r="C44" s="217"/>
      <c r="D44" s="217"/>
      <c r="E44" s="205">
        <f t="shared" si="0"/>
        <v>0</v>
      </c>
      <c r="G44" s="30"/>
    </row>
    <row r="45" spans="2:7" s="6" customFormat="1" ht="17.100000000000001" customHeight="1" x14ac:dyDescent="0.2">
      <c r="B45" s="133" t="s">
        <v>128</v>
      </c>
      <c r="C45" s="179"/>
      <c r="D45" s="179"/>
      <c r="E45" s="179"/>
      <c r="G45" s="30"/>
    </row>
    <row r="46" spans="2:7" s="6" customFormat="1" ht="17.100000000000001" customHeight="1" x14ac:dyDescent="0.2">
      <c r="B46" s="177" t="s">
        <v>129</v>
      </c>
      <c r="C46" s="217"/>
      <c r="D46" s="217"/>
      <c r="E46" s="205">
        <f t="shared" si="0"/>
        <v>0</v>
      </c>
      <c r="G46" s="30"/>
    </row>
    <row r="47" spans="2:7" s="6" customFormat="1" ht="17.100000000000001" customHeight="1" x14ac:dyDescent="0.2">
      <c r="B47" s="177" t="s">
        <v>130</v>
      </c>
      <c r="C47" s="176"/>
      <c r="D47" s="184"/>
      <c r="E47" s="208">
        <f t="shared" si="0"/>
        <v>0</v>
      </c>
      <c r="G47" s="30"/>
    </row>
    <row r="48" spans="2:7" s="6" customFormat="1" ht="17.100000000000001" customHeight="1" x14ac:dyDescent="0.2">
      <c r="B48" s="177" t="s">
        <v>131</v>
      </c>
      <c r="C48" s="176"/>
      <c r="D48" s="184"/>
      <c r="E48" s="205">
        <f t="shared" si="0"/>
        <v>0</v>
      </c>
      <c r="G48" s="30"/>
    </row>
    <row r="49" spans="2:7" s="6" customFormat="1" ht="17.100000000000001" customHeight="1" x14ac:dyDescent="0.2">
      <c r="B49" s="177" t="s">
        <v>132</v>
      </c>
      <c r="C49" s="176"/>
      <c r="D49" s="184"/>
      <c r="E49" s="205">
        <f t="shared" si="0"/>
        <v>0</v>
      </c>
      <c r="G49" s="30"/>
    </row>
    <row r="50" spans="2:7" s="6" customFormat="1" ht="17.100000000000001" customHeight="1" x14ac:dyDescent="0.2">
      <c r="B50" s="177" t="s">
        <v>133</v>
      </c>
      <c r="C50" s="224"/>
      <c r="D50" s="225"/>
      <c r="E50" s="207">
        <f t="shared" si="0"/>
        <v>0</v>
      </c>
      <c r="G50" s="30"/>
    </row>
    <row r="51" spans="2:7" s="6" customFormat="1" ht="17.100000000000001" customHeight="1" x14ac:dyDescent="0.2">
      <c r="B51" s="177" t="s">
        <v>114</v>
      </c>
      <c r="C51" s="217"/>
      <c r="D51" s="217"/>
      <c r="E51" s="205">
        <f t="shared" si="0"/>
        <v>0</v>
      </c>
      <c r="G51" s="30"/>
    </row>
    <row r="52" spans="2:7" s="6" customFormat="1" ht="17.100000000000001" customHeight="1" x14ac:dyDescent="0.2">
      <c r="B52" s="133" t="s">
        <v>134</v>
      </c>
      <c r="C52" s="179"/>
      <c r="D52" s="179"/>
      <c r="E52" s="179"/>
      <c r="G52" s="30"/>
    </row>
    <row r="53" spans="2:7" s="6" customFormat="1" ht="17.100000000000001" customHeight="1" x14ac:dyDescent="0.2">
      <c r="B53" s="177" t="s">
        <v>135</v>
      </c>
      <c r="C53" s="217"/>
      <c r="D53" s="217"/>
      <c r="E53" s="205">
        <f t="shared" si="0"/>
        <v>0</v>
      </c>
      <c r="G53" s="30"/>
    </row>
    <row r="54" spans="2:7" s="6" customFormat="1" ht="17.100000000000001" customHeight="1" x14ac:dyDescent="0.2">
      <c r="B54" s="177" t="s">
        <v>136</v>
      </c>
      <c r="C54" s="176"/>
      <c r="D54" s="184"/>
      <c r="E54" s="208">
        <f t="shared" si="0"/>
        <v>0</v>
      </c>
      <c r="G54" s="30"/>
    </row>
    <row r="55" spans="2:7" s="6" customFormat="1" ht="17.100000000000001" customHeight="1" x14ac:dyDescent="0.2">
      <c r="B55" s="177" t="s">
        <v>137</v>
      </c>
      <c r="C55" s="176"/>
      <c r="D55" s="184"/>
      <c r="E55" s="205">
        <f t="shared" si="0"/>
        <v>0</v>
      </c>
      <c r="G55" s="30"/>
    </row>
    <row r="56" spans="2:7" s="6" customFormat="1" ht="17.100000000000001" customHeight="1" x14ac:dyDescent="0.2">
      <c r="B56" s="177" t="s">
        <v>138</v>
      </c>
      <c r="C56" s="176"/>
      <c r="D56" s="184"/>
      <c r="E56" s="205">
        <f t="shared" si="0"/>
        <v>0</v>
      </c>
      <c r="G56" s="30"/>
    </row>
    <row r="57" spans="2:7" s="6" customFormat="1" ht="17.100000000000001" customHeight="1" x14ac:dyDescent="0.2">
      <c r="B57" s="177" t="s">
        <v>139</v>
      </c>
      <c r="C57" s="224"/>
      <c r="D57" s="225"/>
      <c r="E57" s="207">
        <f t="shared" si="0"/>
        <v>0</v>
      </c>
      <c r="G57" s="30"/>
    </row>
    <row r="58" spans="2:7" s="6" customFormat="1" ht="17.100000000000001" customHeight="1" x14ac:dyDescent="0.2">
      <c r="B58" s="177" t="s">
        <v>114</v>
      </c>
      <c r="C58" s="217"/>
      <c r="D58" s="217"/>
      <c r="E58" s="205">
        <f t="shared" si="0"/>
        <v>0</v>
      </c>
      <c r="G58" s="30"/>
    </row>
    <row r="59" spans="2:7" s="6" customFormat="1" ht="17.100000000000001" customHeight="1" x14ac:dyDescent="0.2">
      <c r="B59" s="133" t="s">
        <v>140</v>
      </c>
      <c r="C59" s="179"/>
      <c r="D59" s="179"/>
      <c r="E59" s="179"/>
      <c r="G59" s="30"/>
    </row>
    <row r="60" spans="2:7" s="6" customFormat="1" ht="17.100000000000001" customHeight="1" x14ac:dyDescent="0.2">
      <c r="B60" s="177" t="s">
        <v>141</v>
      </c>
      <c r="C60" s="217"/>
      <c r="D60" s="217"/>
      <c r="E60" s="205">
        <f t="shared" si="0"/>
        <v>0</v>
      </c>
      <c r="G60" s="30"/>
    </row>
    <row r="61" spans="2:7" s="6" customFormat="1" ht="17.100000000000001" customHeight="1" x14ac:dyDescent="0.2">
      <c r="B61" s="177" t="s">
        <v>142</v>
      </c>
      <c r="C61" s="176"/>
      <c r="D61" s="184"/>
      <c r="E61" s="208">
        <f t="shared" si="0"/>
        <v>0</v>
      </c>
      <c r="G61" s="30"/>
    </row>
    <row r="62" spans="2:7" s="6" customFormat="1" ht="17.100000000000001" customHeight="1" x14ac:dyDescent="0.2">
      <c r="B62" s="177" t="s">
        <v>143</v>
      </c>
      <c r="C62" s="176"/>
      <c r="D62" s="184"/>
      <c r="E62" s="205">
        <f t="shared" si="0"/>
        <v>0</v>
      </c>
      <c r="G62" s="30"/>
    </row>
    <row r="63" spans="2:7" s="6" customFormat="1" ht="17.100000000000001" customHeight="1" x14ac:dyDescent="0.2">
      <c r="B63" s="177" t="s">
        <v>144</v>
      </c>
      <c r="C63" s="224"/>
      <c r="D63" s="225"/>
      <c r="E63" s="207">
        <f t="shared" si="0"/>
        <v>0</v>
      </c>
      <c r="G63" s="30"/>
    </row>
    <row r="64" spans="2:7" s="6" customFormat="1" ht="17.100000000000001" customHeight="1" x14ac:dyDescent="0.2">
      <c r="B64" s="177" t="s">
        <v>114</v>
      </c>
      <c r="C64" s="217"/>
      <c r="D64" s="217"/>
      <c r="E64" s="205">
        <f t="shared" si="0"/>
        <v>0</v>
      </c>
      <c r="G64" s="30"/>
    </row>
    <row r="65" spans="2:7" s="6" customFormat="1" ht="17.100000000000001" customHeight="1" x14ac:dyDescent="0.2">
      <c r="B65" s="133" t="s">
        <v>145</v>
      </c>
      <c r="C65" s="179"/>
      <c r="D65" s="179"/>
      <c r="E65" s="179"/>
      <c r="G65" s="30"/>
    </row>
    <row r="66" spans="2:7" s="6" customFormat="1" ht="17.100000000000001" customHeight="1" x14ac:dyDescent="0.2">
      <c r="B66" s="177" t="s">
        <v>146</v>
      </c>
      <c r="C66" s="217"/>
      <c r="D66" s="217"/>
      <c r="E66" s="205">
        <f t="shared" si="0"/>
        <v>0</v>
      </c>
      <c r="G66" s="30"/>
    </row>
    <row r="67" spans="2:7" s="6" customFormat="1" ht="17.100000000000001" customHeight="1" x14ac:dyDescent="0.2">
      <c r="B67" s="177" t="s">
        <v>147</v>
      </c>
      <c r="C67" s="224"/>
      <c r="D67" s="225"/>
      <c r="E67" s="216">
        <f t="shared" si="0"/>
        <v>0</v>
      </c>
      <c r="G67" s="30"/>
    </row>
    <row r="68" spans="2:7" s="6" customFormat="1" ht="17.100000000000001" customHeight="1" x14ac:dyDescent="0.2">
      <c r="B68" s="177" t="s">
        <v>114</v>
      </c>
      <c r="C68" s="217"/>
      <c r="D68" s="217"/>
      <c r="E68" s="205">
        <f t="shared" si="0"/>
        <v>0</v>
      </c>
      <c r="G68" s="30"/>
    </row>
    <row r="69" spans="2:7" s="6" customFormat="1" ht="17.100000000000001" customHeight="1" x14ac:dyDescent="0.2">
      <c r="B69" s="133" t="s">
        <v>148</v>
      </c>
      <c r="C69" s="179"/>
      <c r="D69" s="179"/>
      <c r="E69" s="179"/>
      <c r="G69" s="30"/>
    </row>
    <row r="70" spans="2:7" s="6" customFormat="1" ht="17.100000000000001" customHeight="1" x14ac:dyDescent="0.2">
      <c r="B70" s="177" t="s">
        <v>149</v>
      </c>
      <c r="C70" s="231"/>
      <c r="D70" s="232"/>
      <c r="E70" s="207">
        <f t="shared" si="0"/>
        <v>0</v>
      </c>
      <c r="G70" s="30"/>
    </row>
    <row r="71" spans="2:7" s="6" customFormat="1" ht="17.100000000000001" customHeight="1" x14ac:dyDescent="0.2">
      <c r="B71" s="177" t="s">
        <v>114</v>
      </c>
      <c r="C71" s="217"/>
      <c r="D71" s="218"/>
      <c r="E71" s="205">
        <f t="shared" si="0"/>
        <v>0</v>
      </c>
      <c r="G71" s="30"/>
    </row>
    <row r="72" spans="2:7" s="6" customFormat="1" ht="17.100000000000001" customHeight="1" x14ac:dyDescent="0.2">
      <c r="B72" s="133" t="s">
        <v>150</v>
      </c>
      <c r="C72" s="179"/>
      <c r="D72" s="179"/>
      <c r="E72" s="179"/>
      <c r="G72" s="30"/>
    </row>
    <row r="73" spans="2:7" s="6" customFormat="1" ht="17.100000000000001" customHeight="1" x14ac:dyDescent="0.2">
      <c r="B73" s="177" t="s">
        <v>151</v>
      </c>
      <c r="C73" s="217"/>
      <c r="D73" s="218"/>
      <c r="E73" s="205">
        <f t="shared" si="0"/>
        <v>0</v>
      </c>
      <c r="G73" s="30"/>
    </row>
    <row r="74" spans="2:7" s="6" customFormat="1" ht="17.100000000000001" customHeight="1" x14ac:dyDescent="0.2">
      <c r="B74" s="177" t="s">
        <v>152</v>
      </c>
      <c r="C74" s="176"/>
      <c r="D74" s="184"/>
      <c r="E74" s="208">
        <f t="shared" si="0"/>
        <v>0</v>
      </c>
      <c r="G74" s="30"/>
    </row>
    <row r="75" spans="2:7" s="6" customFormat="1" ht="17.100000000000001" customHeight="1" x14ac:dyDescent="0.2">
      <c r="B75" s="177" t="s">
        <v>153</v>
      </c>
      <c r="C75" s="224"/>
      <c r="D75" s="225"/>
      <c r="E75" s="207">
        <f t="shared" si="0"/>
        <v>0</v>
      </c>
      <c r="G75" s="30"/>
    </row>
    <row r="76" spans="2:7" s="6" customFormat="1" ht="17.100000000000001" customHeight="1" x14ac:dyDescent="0.2">
      <c r="B76" s="177" t="s">
        <v>114</v>
      </c>
      <c r="C76" s="217"/>
      <c r="D76" s="217"/>
      <c r="E76" s="205">
        <f t="shared" si="0"/>
        <v>0</v>
      </c>
      <c r="G76" s="30"/>
    </row>
    <row r="77" spans="2:7" s="6" customFormat="1" ht="17.100000000000001" customHeight="1" x14ac:dyDescent="0.2">
      <c r="B77" s="133" t="s">
        <v>154</v>
      </c>
      <c r="C77" s="179"/>
      <c r="D77" s="179"/>
      <c r="E77" s="179"/>
      <c r="G77" s="30"/>
    </row>
    <row r="78" spans="2:7" s="6" customFormat="1" ht="17.100000000000001" customHeight="1" x14ac:dyDescent="0.2">
      <c r="B78" s="177" t="s">
        <v>155</v>
      </c>
      <c r="C78" s="231"/>
      <c r="D78" s="231"/>
      <c r="E78" s="207">
        <f t="shared" si="0"/>
        <v>0</v>
      </c>
      <c r="G78" s="30"/>
    </row>
    <row r="79" spans="2:7" s="6" customFormat="1" ht="17.100000000000001" customHeight="1" x14ac:dyDescent="0.2">
      <c r="B79" s="177" t="s">
        <v>114</v>
      </c>
      <c r="C79" s="217"/>
      <c r="D79" s="217"/>
      <c r="E79" s="205">
        <f t="shared" si="0"/>
        <v>0</v>
      </c>
      <c r="G79" s="30"/>
    </row>
    <row r="80" spans="2:7" s="6" customFormat="1" ht="17.100000000000001" customHeight="1" x14ac:dyDescent="0.2">
      <c r="B80" s="133" t="s">
        <v>156</v>
      </c>
      <c r="C80" s="179"/>
      <c r="D80" s="179"/>
      <c r="E80" s="179"/>
      <c r="G80" s="30"/>
    </row>
    <row r="81" spans="2:7" s="6" customFormat="1" ht="17.100000000000001" customHeight="1" x14ac:dyDescent="0.2">
      <c r="B81" s="177" t="s">
        <v>157</v>
      </c>
      <c r="C81" s="217"/>
      <c r="D81" s="217"/>
      <c r="E81" s="205">
        <f t="shared" si="0"/>
        <v>0</v>
      </c>
      <c r="G81" s="30"/>
    </row>
    <row r="82" spans="2:7" s="6" customFormat="1" ht="17.100000000000001" customHeight="1" x14ac:dyDescent="0.2">
      <c r="B82" s="177" t="s">
        <v>158</v>
      </c>
      <c r="C82" s="176"/>
      <c r="D82" s="184"/>
      <c r="E82" s="208">
        <f t="shared" ref="E82:E145" si="1">SUM(C82:D82)</f>
        <v>0</v>
      </c>
      <c r="G82" s="30"/>
    </row>
    <row r="83" spans="2:7" s="6" customFormat="1" ht="17.100000000000001" customHeight="1" x14ac:dyDescent="0.2">
      <c r="B83" s="177" t="s">
        <v>159</v>
      </c>
      <c r="C83" s="224"/>
      <c r="D83" s="225"/>
      <c r="E83" s="207">
        <f t="shared" si="1"/>
        <v>0</v>
      </c>
      <c r="G83" s="30"/>
    </row>
    <row r="84" spans="2:7" s="6" customFormat="1" ht="17.100000000000001" customHeight="1" x14ac:dyDescent="0.2">
      <c r="B84" s="177" t="s">
        <v>114</v>
      </c>
      <c r="C84" s="217"/>
      <c r="D84" s="217"/>
      <c r="E84" s="205">
        <f t="shared" si="1"/>
        <v>0</v>
      </c>
      <c r="G84" s="30"/>
    </row>
    <row r="85" spans="2:7" s="6" customFormat="1" ht="17.100000000000001" customHeight="1" x14ac:dyDescent="0.2">
      <c r="B85" s="133" t="s">
        <v>160</v>
      </c>
      <c r="C85" s="179"/>
      <c r="D85" s="179"/>
      <c r="E85" s="179"/>
      <c r="G85" s="30"/>
    </row>
    <row r="86" spans="2:7" s="6" customFormat="1" ht="17.100000000000001" customHeight="1" x14ac:dyDescent="0.2">
      <c r="B86" s="177" t="s">
        <v>160</v>
      </c>
      <c r="C86" s="231"/>
      <c r="D86" s="231"/>
      <c r="E86" s="207">
        <f t="shared" si="1"/>
        <v>0</v>
      </c>
      <c r="G86" s="30"/>
    </row>
    <row r="87" spans="2:7" s="6" customFormat="1" ht="17.100000000000001" customHeight="1" x14ac:dyDescent="0.2">
      <c r="B87" s="177" t="s">
        <v>114</v>
      </c>
      <c r="C87" s="217"/>
      <c r="D87" s="217"/>
      <c r="E87" s="205">
        <f t="shared" si="1"/>
        <v>0</v>
      </c>
      <c r="G87" s="30"/>
    </row>
    <row r="88" spans="2:7" s="6" customFormat="1" ht="17.100000000000001" customHeight="1" x14ac:dyDescent="0.2">
      <c r="B88" s="133" t="s">
        <v>161</v>
      </c>
      <c r="C88" s="179"/>
      <c r="D88" s="179"/>
      <c r="E88" s="179"/>
      <c r="G88" s="30"/>
    </row>
    <row r="89" spans="2:7" s="6" customFormat="1" ht="17.100000000000001" customHeight="1" x14ac:dyDescent="0.2">
      <c r="B89" s="177" t="s">
        <v>162</v>
      </c>
      <c r="C89" s="217"/>
      <c r="D89" s="217"/>
      <c r="E89" s="205">
        <f t="shared" si="1"/>
        <v>0</v>
      </c>
      <c r="G89" s="30"/>
    </row>
    <row r="90" spans="2:7" s="6" customFormat="1" ht="17.100000000000001" customHeight="1" x14ac:dyDescent="0.2">
      <c r="B90" s="177" t="s">
        <v>159</v>
      </c>
      <c r="C90" s="176"/>
      <c r="D90" s="184"/>
      <c r="E90" s="208">
        <f t="shared" si="1"/>
        <v>0</v>
      </c>
      <c r="G90" s="30"/>
    </row>
    <row r="91" spans="2:7" s="6" customFormat="1" ht="17.100000000000001" customHeight="1" x14ac:dyDescent="0.2">
      <c r="B91" s="177" t="s">
        <v>163</v>
      </c>
      <c r="C91" s="224"/>
      <c r="D91" s="225"/>
      <c r="E91" s="207">
        <f t="shared" si="1"/>
        <v>0</v>
      </c>
      <c r="G91" s="30"/>
    </row>
    <row r="92" spans="2:7" s="6" customFormat="1" ht="17.100000000000001" customHeight="1" x14ac:dyDescent="0.2">
      <c r="B92" s="177" t="s">
        <v>114</v>
      </c>
      <c r="C92" s="217"/>
      <c r="D92" s="217"/>
      <c r="E92" s="205">
        <f t="shared" si="1"/>
        <v>0</v>
      </c>
      <c r="G92" s="30"/>
    </row>
    <row r="93" spans="2:7" s="6" customFormat="1" ht="17.100000000000001" customHeight="1" x14ac:dyDescent="0.2">
      <c r="B93" s="133" t="s">
        <v>164</v>
      </c>
      <c r="C93" s="179"/>
      <c r="D93" s="179"/>
      <c r="E93" s="179"/>
      <c r="G93" s="30"/>
    </row>
    <row r="94" spans="2:7" s="6" customFormat="1" ht="17.100000000000001" customHeight="1" x14ac:dyDescent="0.2">
      <c r="B94" s="177" t="s">
        <v>165</v>
      </c>
      <c r="C94" s="231"/>
      <c r="D94" s="231"/>
      <c r="E94" s="207">
        <f t="shared" si="1"/>
        <v>0</v>
      </c>
      <c r="G94" s="30"/>
    </row>
    <row r="95" spans="2:7" s="6" customFormat="1" ht="17.100000000000001" customHeight="1" x14ac:dyDescent="0.2">
      <c r="B95" s="177" t="s">
        <v>114</v>
      </c>
      <c r="C95" s="217"/>
      <c r="D95" s="217"/>
      <c r="E95" s="205">
        <f t="shared" si="1"/>
        <v>0</v>
      </c>
      <c r="G95" s="30"/>
    </row>
    <row r="96" spans="2:7" s="6" customFormat="1" ht="17.100000000000001" customHeight="1" x14ac:dyDescent="0.2">
      <c r="B96" s="133" t="s">
        <v>164</v>
      </c>
      <c r="C96" s="179"/>
      <c r="D96" s="179"/>
      <c r="E96" s="179"/>
      <c r="G96" s="30"/>
    </row>
    <row r="97" spans="2:7" s="6" customFormat="1" ht="17.100000000000001" customHeight="1" x14ac:dyDescent="0.2">
      <c r="B97" s="177" t="s">
        <v>166</v>
      </c>
      <c r="C97" s="217"/>
      <c r="D97" s="217"/>
      <c r="E97" s="205">
        <f t="shared" si="1"/>
        <v>0</v>
      </c>
      <c r="G97" s="30"/>
    </row>
    <row r="98" spans="2:7" s="6" customFormat="1" ht="17.100000000000001" customHeight="1" x14ac:dyDescent="0.2">
      <c r="B98" s="177" t="s">
        <v>167</v>
      </c>
      <c r="C98" s="176"/>
      <c r="D98" s="184"/>
      <c r="E98" s="208">
        <f t="shared" si="1"/>
        <v>0</v>
      </c>
      <c r="G98" s="30"/>
    </row>
    <row r="99" spans="2:7" s="6" customFormat="1" ht="17.100000000000001" customHeight="1" x14ac:dyDescent="0.2">
      <c r="B99" s="177" t="s">
        <v>168</v>
      </c>
      <c r="C99" s="176"/>
      <c r="D99" s="184"/>
      <c r="E99" s="205">
        <f t="shared" si="1"/>
        <v>0</v>
      </c>
      <c r="G99" s="30"/>
    </row>
    <row r="100" spans="2:7" s="6" customFormat="1" ht="17.100000000000001" customHeight="1" x14ac:dyDescent="0.2">
      <c r="B100" s="177" t="s">
        <v>169</v>
      </c>
      <c r="C100" s="176"/>
      <c r="D100" s="184"/>
      <c r="E100" s="205">
        <f t="shared" si="1"/>
        <v>0</v>
      </c>
      <c r="G100" s="30"/>
    </row>
    <row r="101" spans="2:7" s="6" customFormat="1" ht="17.100000000000001" customHeight="1" x14ac:dyDescent="0.2">
      <c r="B101" s="177" t="s">
        <v>170</v>
      </c>
      <c r="C101" s="224"/>
      <c r="D101" s="225"/>
      <c r="E101" s="207">
        <f t="shared" si="1"/>
        <v>0</v>
      </c>
      <c r="G101" s="30"/>
    </row>
    <row r="102" spans="2:7" s="6" customFormat="1" ht="17.100000000000001" customHeight="1" x14ac:dyDescent="0.2">
      <c r="B102" s="177" t="s">
        <v>114</v>
      </c>
      <c r="C102" s="217"/>
      <c r="D102" s="217"/>
      <c r="E102" s="205">
        <f t="shared" si="1"/>
        <v>0</v>
      </c>
      <c r="G102" s="30"/>
    </row>
    <row r="103" spans="2:7" s="6" customFormat="1" ht="17.100000000000001" customHeight="1" x14ac:dyDescent="0.2">
      <c r="B103" s="133" t="s">
        <v>171</v>
      </c>
      <c r="C103" s="179"/>
      <c r="D103" s="179"/>
      <c r="E103" s="179"/>
      <c r="G103" s="30"/>
    </row>
    <row r="104" spans="2:7" s="6" customFormat="1" ht="17.100000000000001" customHeight="1" x14ac:dyDescent="0.2">
      <c r="B104" s="177" t="s">
        <v>172</v>
      </c>
      <c r="C104" s="217"/>
      <c r="D104" s="217"/>
      <c r="E104" s="205">
        <f t="shared" si="1"/>
        <v>0</v>
      </c>
      <c r="G104" s="30"/>
    </row>
    <row r="105" spans="2:7" s="6" customFormat="1" ht="17.100000000000001" customHeight="1" x14ac:dyDescent="0.2">
      <c r="B105" s="177" t="s">
        <v>173</v>
      </c>
      <c r="C105" s="176"/>
      <c r="D105" s="184"/>
      <c r="E105" s="208">
        <f t="shared" si="1"/>
        <v>0</v>
      </c>
      <c r="G105" s="30"/>
    </row>
    <row r="106" spans="2:7" s="6" customFormat="1" ht="17.100000000000001" customHeight="1" x14ac:dyDescent="0.2">
      <c r="B106" s="177" t="s">
        <v>174</v>
      </c>
      <c r="C106" s="176"/>
      <c r="D106" s="184"/>
      <c r="E106" s="205">
        <f t="shared" si="1"/>
        <v>0</v>
      </c>
      <c r="G106" s="30"/>
    </row>
    <row r="107" spans="2:7" s="6" customFormat="1" ht="17.100000000000001" customHeight="1" x14ac:dyDescent="0.2">
      <c r="B107" s="177" t="s">
        <v>175</v>
      </c>
      <c r="C107" s="224"/>
      <c r="D107" s="225"/>
      <c r="E107" s="207">
        <f t="shared" si="1"/>
        <v>0</v>
      </c>
      <c r="G107" s="30"/>
    </row>
    <row r="108" spans="2:7" s="6" customFormat="1" ht="17.100000000000001" customHeight="1" x14ac:dyDescent="0.2">
      <c r="B108" s="177" t="s">
        <v>114</v>
      </c>
      <c r="C108" s="217"/>
      <c r="D108" s="217"/>
      <c r="E108" s="205">
        <f t="shared" si="1"/>
        <v>0</v>
      </c>
      <c r="G108" s="30"/>
    </row>
    <row r="109" spans="2:7" s="6" customFormat="1" ht="17.100000000000001" customHeight="1" x14ac:dyDescent="0.2">
      <c r="B109" s="133" t="s">
        <v>176</v>
      </c>
      <c r="C109" s="179"/>
      <c r="D109" s="179"/>
      <c r="E109" s="179"/>
      <c r="G109" s="30"/>
    </row>
    <row r="110" spans="2:7" s="6" customFormat="1" ht="17.100000000000001" customHeight="1" x14ac:dyDescent="0.2">
      <c r="B110" s="177" t="s">
        <v>177</v>
      </c>
      <c r="C110" s="231"/>
      <c r="D110" s="231"/>
      <c r="E110" s="207">
        <f t="shared" si="1"/>
        <v>0</v>
      </c>
      <c r="G110" s="30"/>
    </row>
    <row r="111" spans="2:7" s="6" customFormat="1" ht="17.100000000000001" customHeight="1" x14ac:dyDescent="0.2">
      <c r="B111" s="177" t="s">
        <v>114</v>
      </c>
      <c r="C111" s="217"/>
      <c r="D111" s="217"/>
      <c r="E111" s="205">
        <f t="shared" si="1"/>
        <v>0</v>
      </c>
      <c r="G111" s="30"/>
    </row>
    <row r="112" spans="2:7" s="6" customFormat="1" ht="17.100000000000001" customHeight="1" x14ac:dyDescent="0.2">
      <c r="B112" s="133" t="s">
        <v>178</v>
      </c>
      <c r="C112" s="179"/>
      <c r="D112" s="179"/>
      <c r="E112" s="179"/>
      <c r="G112" s="30"/>
    </row>
    <row r="113" spans="2:7" s="6" customFormat="1" ht="17.100000000000001" customHeight="1" x14ac:dyDescent="0.2">
      <c r="B113" s="177" t="s">
        <v>179</v>
      </c>
      <c r="C113" s="217"/>
      <c r="D113" s="217"/>
      <c r="E113" s="205">
        <f t="shared" si="1"/>
        <v>0</v>
      </c>
      <c r="G113" s="30"/>
    </row>
    <row r="114" spans="2:7" s="6" customFormat="1" ht="17.100000000000001" customHeight="1" x14ac:dyDescent="0.2">
      <c r="B114" s="177" t="s">
        <v>180</v>
      </c>
      <c r="C114" s="176"/>
      <c r="D114" s="184"/>
      <c r="E114" s="208">
        <f t="shared" si="1"/>
        <v>0</v>
      </c>
      <c r="F114" s="206" t="str">
        <f>IF(ISERROR($E$114/$E$121),"N/A",$E$114/$E$121)</f>
        <v>N/A</v>
      </c>
      <c r="G114" s="196" t="s">
        <v>181</v>
      </c>
    </row>
    <row r="115" spans="2:7" s="6" customFormat="1" ht="17.100000000000001" customHeight="1" x14ac:dyDescent="0.2">
      <c r="B115" s="177" t="s">
        <v>182</v>
      </c>
      <c r="C115" s="104"/>
      <c r="D115" s="183"/>
      <c r="E115" s="205">
        <f t="shared" si="1"/>
        <v>0</v>
      </c>
      <c r="G115" s="30"/>
    </row>
    <row r="116" spans="2:7" s="6" customFormat="1" ht="17.100000000000001" customHeight="1" x14ac:dyDescent="0.2">
      <c r="B116" s="177" t="s">
        <v>183</v>
      </c>
      <c r="C116" s="104"/>
      <c r="D116" s="183"/>
      <c r="E116" s="205">
        <f t="shared" si="1"/>
        <v>0</v>
      </c>
      <c r="G116" s="30"/>
    </row>
    <row r="117" spans="2:7" s="6" customFormat="1" ht="17.100000000000001" customHeight="1" x14ac:dyDescent="0.2">
      <c r="B117" s="177" t="s">
        <v>184</v>
      </c>
      <c r="C117" s="103"/>
      <c r="D117" s="182"/>
      <c r="E117" s="207">
        <f t="shared" si="1"/>
        <v>0</v>
      </c>
      <c r="G117" s="30"/>
    </row>
    <row r="118" spans="2:7" s="6" customFormat="1" ht="17.100000000000001" customHeight="1" x14ac:dyDescent="0.2">
      <c r="B118" s="177" t="s">
        <v>185</v>
      </c>
      <c r="C118" s="217"/>
      <c r="D118" s="217"/>
      <c r="E118" s="205">
        <f t="shared" si="1"/>
        <v>0</v>
      </c>
      <c r="G118" s="30"/>
    </row>
    <row r="119" spans="2:7" s="6" customFormat="1" ht="17.100000000000001" customHeight="1" x14ac:dyDescent="0.2">
      <c r="B119" s="133" t="s">
        <v>186</v>
      </c>
      <c r="C119" s="179"/>
      <c r="D119" s="179"/>
      <c r="E119" s="179"/>
      <c r="G119" s="30"/>
    </row>
    <row r="120" spans="2:7" s="6" customFormat="1" ht="17.100000000000001" customHeight="1" x14ac:dyDescent="0.2">
      <c r="B120" s="34" t="s">
        <v>114</v>
      </c>
      <c r="C120" s="231"/>
      <c r="D120" s="217"/>
      <c r="E120" s="205">
        <f t="shared" si="1"/>
        <v>0</v>
      </c>
      <c r="G120" s="30"/>
    </row>
    <row r="121" spans="2:7" s="1" customFormat="1" ht="17.100000000000001" customHeight="1" x14ac:dyDescent="0.25">
      <c r="B121" s="135" t="s">
        <v>187</v>
      </c>
      <c r="C121" s="233">
        <f>SUM(C23:C120)</f>
        <v>0</v>
      </c>
      <c r="D121" s="235">
        <f>SUM(D23:D120)</f>
        <v>0</v>
      </c>
      <c r="E121" s="208">
        <f t="shared" si="1"/>
        <v>0</v>
      </c>
      <c r="G121" s="109"/>
    </row>
    <row r="122" spans="2:7" ht="17.25" customHeight="1" x14ac:dyDescent="0.2">
      <c r="B122" s="228"/>
      <c r="C122" s="107"/>
      <c r="D122" s="107"/>
      <c r="E122" s="30"/>
      <c r="G122" s="107"/>
    </row>
    <row r="123" spans="2:7" ht="17.100000000000001" customHeight="1" x14ac:dyDescent="0.2">
      <c r="B123" s="132" t="s">
        <v>188</v>
      </c>
      <c r="C123" s="213"/>
      <c r="D123" s="213"/>
      <c r="E123" s="179"/>
      <c r="G123" s="107"/>
    </row>
    <row r="124" spans="2:7" s="6" customFormat="1" ht="17.100000000000001" customHeight="1" x14ac:dyDescent="0.2">
      <c r="B124" s="36" t="s">
        <v>39</v>
      </c>
      <c r="C124" s="218">
        <v>0</v>
      </c>
      <c r="D124" s="217">
        <v>0</v>
      </c>
      <c r="E124" s="205">
        <f t="shared" si="1"/>
        <v>0</v>
      </c>
      <c r="F124" s="206" t="str">
        <f>IF(ISERROR($E$124/($E$121)),"N/A",$E$124/($E$121))</f>
        <v>N/A</v>
      </c>
      <c r="G124" s="196" t="s">
        <v>181</v>
      </c>
    </row>
    <row r="125" spans="2:7" ht="17.100000000000001" customHeight="1" x14ac:dyDescent="0.25">
      <c r="B125" s="226"/>
      <c r="C125" s="107"/>
      <c r="D125" s="107"/>
      <c r="E125" s="30"/>
      <c r="G125" s="107"/>
    </row>
    <row r="126" spans="2:7" ht="17.100000000000001" customHeight="1" x14ac:dyDescent="0.25">
      <c r="B126" s="227" t="s">
        <v>189</v>
      </c>
      <c r="C126" s="107"/>
      <c r="D126" s="107"/>
      <c r="E126" s="30"/>
      <c r="G126" s="107"/>
    </row>
    <row r="127" spans="2:7" s="6" customFormat="1" ht="17.100000000000001" customHeight="1" x14ac:dyDescent="0.2">
      <c r="B127" s="133" t="s">
        <v>190</v>
      </c>
      <c r="C127" s="179"/>
      <c r="D127" s="179"/>
      <c r="E127" s="179"/>
      <c r="G127" s="30"/>
    </row>
    <row r="128" spans="2:7" s="6" customFormat="1" ht="17.100000000000001" customHeight="1" x14ac:dyDescent="0.2">
      <c r="B128" s="85" t="s">
        <v>191</v>
      </c>
      <c r="C128" s="217"/>
      <c r="D128" s="217"/>
      <c r="E128" s="205">
        <f t="shared" si="1"/>
        <v>0</v>
      </c>
      <c r="G128" s="30"/>
    </row>
    <row r="129" spans="2:7" s="6" customFormat="1" ht="17.100000000000001" customHeight="1" x14ac:dyDescent="0.2">
      <c r="B129" s="85" t="s">
        <v>192</v>
      </c>
      <c r="C129" s="176"/>
      <c r="D129" s="214"/>
      <c r="E129" s="208">
        <f t="shared" si="1"/>
        <v>0</v>
      </c>
      <c r="G129" s="30"/>
    </row>
    <row r="130" spans="2:7" s="6" customFormat="1" ht="17.100000000000001" customHeight="1" x14ac:dyDescent="0.2">
      <c r="B130" s="85" t="s">
        <v>193</v>
      </c>
      <c r="C130" s="104"/>
      <c r="D130" s="187"/>
      <c r="E130" s="205">
        <f t="shared" si="1"/>
        <v>0</v>
      </c>
      <c r="G130" s="30"/>
    </row>
    <row r="131" spans="2:7" s="6" customFormat="1" ht="17.100000000000001" customHeight="1" x14ac:dyDescent="0.2">
      <c r="B131" s="85" t="s">
        <v>194</v>
      </c>
      <c r="C131" s="104"/>
      <c r="D131" s="187"/>
      <c r="E131" s="205">
        <f t="shared" si="1"/>
        <v>0</v>
      </c>
      <c r="G131" s="30"/>
    </row>
    <row r="132" spans="2:7" s="6" customFormat="1" ht="17.100000000000001" customHeight="1" x14ac:dyDescent="0.2">
      <c r="B132" s="85" t="s">
        <v>195</v>
      </c>
      <c r="C132" s="104"/>
      <c r="D132" s="187"/>
      <c r="E132" s="205">
        <f t="shared" si="1"/>
        <v>0</v>
      </c>
      <c r="G132" s="30"/>
    </row>
    <row r="133" spans="2:7" s="6" customFormat="1" ht="17.100000000000001" customHeight="1" x14ac:dyDescent="0.2">
      <c r="B133" s="85" t="s">
        <v>196</v>
      </c>
      <c r="C133" s="104"/>
      <c r="D133" s="187"/>
      <c r="E133" s="205">
        <f t="shared" si="1"/>
        <v>0</v>
      </c>
      <c r="G133" s="30"/>
    </row>
    <row r="134" spans="2:7" s="6" customFormat="1" ht="17.100000000000001" customHeight="1" x14ac:dyDescent="0.2">
      <c r="B134" s="85" t="s">
        <v>197</v>
      </c>
      <c r="C134" s="104"/>
      <c r="D134" s="187"/>
      <c r="E134" s="205">
        <f t="shared" si="1"/>
        <v>0</v>
      </c>
      <c r="G134" s="30"/>
    </row>
    <row r="135" spans="2:7" s="6" customFormat="1" ht="17.100000000000001" customHeight="1" x14ac:dyDescent="0.2">
      <c r="B135" s="85" t="s">
        <v>198</v>
      </c>
      <c r="C135" s="104"/>
      <c r="D135" s="187"/>
      <c r="E135" s="205">
        <f t="shared" si="1"/>
        <v>0</v>
      </c>
      <c r="G135" s="30"/>
    </row>
    <row r="136" spans="2:7" s="6" customFormat="1" ht="17.100000000000001" customHeight="1" x14ac:dyDescent="0.2">
      <c r="B136" s="85" t="s">
        <v>199</v>
      </c>
      <c r="C136" s="104"/>
      <c r="D136" s="187"/>
      <c r="E136" s="205">
        <f t="shared" si="1"/>
        <v>0</v>
      </c>
      <c r="G136" s="30"/>
    </row>
    <row r="137" spans="2:7" s="6" customFormat="1" ht="17.100000000000001" customHeight="1" x14ac:dyDescent="0.2">
      <c r="B137" s="85" t="s">
        <v>200</v>
      </c>
      <c r="C137" s="104"/>
      <c r="D137" s="187"/>
      <c r="E137" s="205">
        <f t="shared" si="1"/>
        <v>0</v>
      </c>
      <c r="G137" s="30"/>
    </row>
    <row r="138" spans="2:7" s="6" customFormat="1" ht="17.100000000000001" customHeight="1" x14ac:dyDescent="0.2">
      <c r="B138" s="85" t="s">
        <v>201</v>
      </c>
      <c r="C138" s="103"/>
      <c r="D138" s="229"/>
      <c r="E138" s="207">
        <f t="shared" si="1"/>
        <v>0</v>
      </c>
      <c r="G138" s="30"/>
    </row>
    <row r="139" spans="2:7" s="6" customFormat="1" ht="17.100000000000001" customHeight="1" x14ac:dyDescent="0.2">
      <c r="B139" s="85" t="s">
        <v>202</v>
      </c>
      <c r="C139" s="217"/>
      <c r="D139" s="217"/>
      <c r="E139" s="205">
        <f t="shared" si="1"/>
        <v>0</v>
      </c>
      <c r="G139" s="30"/>
    </row>
    <row r="140" spans="2:7" s="6" customFormat="1" ht="17.100000000000001" customHeight="1" x14ac:dyDescent="0.2">
      <c r="B140" s="133" t="s">
        <v>203</v>
      </c>
      <c r="C140" s="179"/>
      <c r="D140" s="179"/>
      <c r="E140" s="179"/>
      <c r="G140" s="30"/>
    </row>
    <row r="141" spans="2:7" s="6" customFormat="1" ht="17.100000000000001" customHeight="1" x14ac:dyDescent="0.2">
      <c r="B141" s="186" t="s">
        <v>204</v>
      </c>
      <c r="C141" s="217"/>
      <c r="D141" s="217"/>
      <c r="E141" s="205">
        <f t="shared" si="1"/>
        <v>0</v>
      </c>
      <c r="G141" s="30"/>
    </row>
    <row r="142" spans="2:7" s="6" customFormat="1" ht="17.100000000000001" customHeight="1" x14ac:dyDescent="0.2">
      <c r="B142" s="186" t="s">
        <v>205</v>
      </c>
      <c r="C142" s="224"/>
      <c r="D142" s="215"/>
      <c r="E142" s="216">
        <f t="shared" si="1"/>
        <v>0</v>
      </c>
      <c r="G142" s="30"/>
    </row>
    <row r="143" spans="2:7" s="6" customFormat="1" ht="17.100000000000001" customHeight="1" x14ac:dyDescent="0.2">
      <c r="B143" s="186" t="s">
        <v>206</v>
      </c>
      <c r="C143" s="217"/>
      <c r="D143" s="217"/>
      <c r="E143" s="205">
        <f t="shared" si="1"/>
        <v>0</v>
      </c>
      <c r="G143" s="30"/>
    </row>
    <row r="144" spans="2:7" s="6" customFormat="1" ht="17.100000000000001" customHeight="1" x14ac:dyDescent="0.2">
      <c r="B144" s="133" t="s">
        <v>207</v>
      </c>
      <c r="C144" s="179"/>
      <c r="D144" s="179"/>
      <c r="E144" s="179"/>
      <c r="G144" s="30"/>
    </row>
    <row r="145" spans="2:12" s="6" customFormat="1" ht="17.100000000000001" customHeight="1" x14ac:dyDescent="0.2">
      <c r="B145" s="177" t="s">
        <v>208</v>
      </c>
      <c r="C145" s="217"/>
      <c r="D145" s="217"/>
      <c r="E145" s="205">
        <f t="shared" si="1"/>
        <v>0</v>
      </c>
      <c r="G145" s="30"/>
      <c r="K145" s="39"/>
      <c r="L145" s="39"/>
    </row>
    <row r="146" spans="2:12" s="6" customFormat="1" ht="17.100000000000001" customHeight="1" x14ac:dyDescent="0.2">
      <c r="B146" s="177" t="s">
        <v>209</v>
      </c>
      <c r="C146" s="176"/>
      <c r="D146" s="214"/>
      <c r="E146" s="208">
        <f t="shared" ref="E146:E162" si="2">SUM(C146:D146)</f>
        <v>0</v>
      </c>
      <c r="G146" s="30"/>
      <c r="K146" s="39"/>
      <c r="L146" s="39"/>
    </row>
    <row r="147" spans="2:12" s="6" customFormat="1" ht="17.100000000000001" customHeight="1" x14ac:dyDescent="0.2">
      <c r="B147" s="177" t="s">
        <v>210</v>
      </c>
      <c r="C147" s="104"/>
      <c r="D147" s="187"/>
      <c r="E147" s="205">
        <f t="shared" si="2"/>
        <v>0</v>
      </c>
      <c r="G147" s="30"/>
      <c r="K147" s="39"/>
      <c r="L147" s="39"/>
    </row>
    <row r="148" spans="2:12" s="6" customFormat="1" ht="17.100000000000001" customHeight="1" x14ac:dyDescent="0.2">
      <c r="B148" s="177" t="s">
        <v>211</v>
      </c>
      <c r="C148" s="104"/>
      <c r="D148" s="187"/>
      <c r="E148" s="207">
        <f t="shared" si="2"/>
        <v>0</v>
      </c>
      <c r="G148" s="30"/>
      <c r="K148" s="39"/>
      <c r="L148" s="39"/>
    </row>
    <row r="149" spans="2:12" s="6" customFormat="1" ht="17.100000000000001" customHeight="1" x14ac:dyDescent="0.2">
      <c r="B149" s="178" t="s">
        <v>212</v>
      </c>
      <c r="C149" s="104"/>
      <c r="D149" s="183"/>
      <c r="E149" s="205">
        <f t="shared" si="2"/>
        <v>0</v>
      </c>
      <c r="G149" s="30"/>
      <c r="K149" s="39"/>
      <c r="L149" s="39"/>
    </row>
    <row r="150" spans="2:12" s="6" customFormat="1" ht="16.5" customHeight="1" x14ac:dyDescent="0.2">
      <c r="B150" s="177" t="s">
        <v>213</v>
      </c>
      <c r="C150" s="104"/>
      <c r="D150" s="187"/>
      <c r="E150" s="208">
        <f t="shared" si="2"/>
        <v>0</v>
      </c>
      <c r="G150" s="30"/>
      <c r="K150" s="39"/>
      <c r="L150" s="39"/>
    </row>
    <row r="151" spans="2:12" ht="17.100000000000001" customHeight="1" x14ac:dyDescent="0.2">
      <c r="B151" s="177" t="s">
        <v>214</v>
      </c>
      <c r="C151" s="104"/>
      <c r="D151" s="187"/>
      <c r="E151" s="205">
        <f t="shared" si="2"/>
        <v>0</v>
      </c>
      <c r="G151" s="30"/>
    </row>
    <row r="152" spans="2:12" s="6" customFormat="1" ht="17.100000000000001" customHeight="1" x14ac:dyDescent="0.2">
      <c r="B152" s="177" t="s">
        <v>215</v>
      </c>
      <c r="C152" s="104"/>
      <c r="D152" s="187"/>
      <c r="E152" s="205">
        <f t="shared" si="2"/>
        <v>0</v>
      </c>
      <c r="G152" s="30"/>
      <c r="K152" s="39"/>
      <c r="L152" s="39"/>
    </row>
    <row r="153" spans="2:12" s="6" customFormat="1" ht="17.100000000000001" customHeight="1" x14ac:dyDescent="0.2">
      <c r="B153" s="177" t="s">
        <v>216</v>
      </c>
      <c r="C153" s="104"/>
      <c r="D153" s="187"/>
      <c r="E153" s="205">
        <f t="shared" si="2"/>
        <v>0</v>
      </c>
      <c r="G153" s="30"/>
      <c r="K153" s="39"/>
      <c r="L153" s="39"/>
    </row>
    <row r="154" spans="2:12" s="6" customFormat="1" ht="17.100000000000001" customHeight="1" x14ac:dyDescent="0.2">
      <c r="B154" s="177" t="s">
        <v>217</v>
      </c>
      <c r="C154" s="104"/>
      <c r="D154" s="187"/>
      <c r="E154" s="205">
        <f t="shared" si="2"/>
        <v>0</v>
      </c>
      <c r="G154" s="30"/>
      <c r="K154" s="39"/>
      <c r="L154" s="39"/>
    </row>
    <row r="155" spans="2:12" s="6" customFormat="1" ht="16.5" customHeight="1" x14ac:dyDescent="0.2">
      <c r="B155" s="177" t="s">
        <v>218</v>
      </c>
      <c r="C155" s="103"/>
      <c r="D155" s="229"/>
      <c r="E155" s="207">
        <f t="shared" si="2"/>
        <v>0</v>
      </c>
      <c r="G155" s="30"/>
      <c r="K155" s="39"/>
      <c r="L155" s="39"/>
    </row>
    <row r="156" spans="2:12" s="6" customFormat="1" ht="17.100000000000001" customHeight="1" x14ac:dyDescent="0.2">
      <c r="B156" s="33" t="s">
        <v>219</v>
      </c>
      <c r="C156" s="217"/>
      <c r="D156" s="217"/>
      <c r="E156" s="205">
        <f t="shared" si="2"/>
        <v>0</v>
      </c>
      <c r="G156" s="30"/>
      <c r="K156" s="39"/>
      <c r="L156" s="39"/>
    </row>
    <row r="157" spans="2:12" s="6" customFormat="1" ht="17.100000000000001" customHeight="1" x14ac:dyDescent="0.2">
      <c r="B157" s="134" t="s">
        <v>220</v>
      </c>
      <c r="C157" s="179"/>
      <c r="D157" s="179"/>
      <c r="E157" s="179"/>
      <c r="F157" s="230" t="s">
        <v>221</v>
      </c>
      <c r="G157" s="192"/>
      <c r="K157" s="39"/>
      <c r="L157" s="39"/>
    </row>
    <row r="158" spans="2:12" s="6" customFormat="1" ht="17.100000000000001" customHeight="1" x14ac:dyDescent="0.2">
      <c r="B158" s="85" t="s">
        <v>222</v>
      </c>
      <c r="C158" s="217"/>
      <c r="D158" s="217"/>
      <c r="E158" s="205">
        <f t="shared" si="2"/>
        <v>0</v>
      </c>
      <c r="F158" s="234" t="str">
        <f>IF(ISERROR(($E$158+E159+$E$160)/($E$162-($E$158+E159+$E$160))),"N/A",($E$158+E159+$E$160)/($E$162-($E$158+E159+$E$160)))</f>
        <v>N/A</v>
      </c>
      <c r="G158" s="193" t="s">
        <v>223</v>
      </c>
      <c r="K158" s="39"/>
      <c r="L158" s="39"/>
    </row>
    <row r="159" spans="2:12" s="6" customFormat="1" ht="17.100000000000001" customHeight="1" x14ac:dyDescent="0.2">
      <c r="B159" s="85" t="s">
        <v>224</v>
      </c>
      <c r="C159" s="176"/>
      <c r="D159" s="214"/>
      <c r="E159" s="208">
        <f t="shared" si="2"/>
        <v>0</v>
      </c>
      <c r="F159" s="194" t="str">
        <f>IF(ISERROR(E159/$E$162),"N/A",E159/$E$162)</f>
        <v>N/A</v>
      </c>
      <c r="G159" s="195" t="s">
        <v>223</v>
      </c>
      <c r="K159" s="52" t="s">
        <v>225</v>
      </c>
      <c r="L159" s="55" t="e">
        <f>#REF!+#REF!</f>
        <v>#REF!</v>
      </c>
    </row>
    <row r="160" spans="2:12" s="1" customFormat="1" ht="17.100000000000001" customHeight="1" x14ac:dyDescent="0.25">
      <c r="B160" s="135" t="s">
        <v>226</v>
      </c>
      <c r="C160" s="31">
        <f>SUM(C128:C159)</f>
        <v>0</v>
      </c>
      <c r="D160" s="188">
        <f>SUM(D128:D159)</f>
        <v>0</v>
      </c>
      <c r="E160" s="205">
        <f t="shared" si="2"/>
        <v>0</v>
      </c>
      <c r="K160" s="41"/>
      <c r="L160" s="41"/>
    </row>
    <row r="161" spans="2:14" ht="15.75" x14ac:dyDescent="0.25">
      <c r="B161" s="5"/>
      <c r="C161" s="106"/>
      <c r="D161" s="189"/>
      <c r="E161" s="205">
        <f t="shared" si="2"/>
        <v>0</v>
      </c>
      <c r="G161" s="4"/>
    </row>
    <row r="162" spans="2:14" ht="17.100000000000001" customHeight="1" x14ac:dyDescent="0.25">
      <c r="B162" s="191" t="s">
        <v>227</v>
      </c>
      <c r="C162" s="59">
        <f>SUM(C19,C121,C124,C160)</f>
        <v>0</v>
      </c>
      <c r="D162" s="190">
        <f>SUM(D19,D121,D124,D160)</f>
        <v>0</v>
      </c>
      <c r="E162" s="205">
        <f t="shared" si="2"/>
        <v>0</v>
      </c>
      <c r="G162" s="110"/>
    </row>
    <row r="163" spans="2:14" ht="17.100000000000001" customHeight="1" x14ac:dyDescent="0.2">
      <c r="E163"/>
      <c r="G163" s="4"/>
    </row>
    <row r="164" spans="2:14" ht="23.25" x14ac:dyDescent="0.35">
      <c r="B164" s="136" t="s">
        <v>228</v>
      </c>
      <c r="C164" s="121">
        <f>SUM(C162:D162)</f>
        <v>0</v>
      </c>
      <c r="D164" s="121"/>
      <c r="E164" s="185"/>
      <c r="G164" s="111"/>
      <c r="H164" s="98"/>
    </row>
    <row r="165" spans="2:14" s="1" customFormat="1" ht="17.100000000000001" customHeight="1" x14ac:dyDescent="0.25">
      <c r="B165" s="170" t="s">
        <v>229</v>
      </c>
      <c r="C165" s="171">
        <f>(SUM(C6:C10))-C164</f>
        <v>0</v>
      </c>
      <c r="D165" s="171"/>
      <c r="E165" s="122"/>
      <c r="F165" s="2"/>
      <c r="G165" s="2"/>
      <c r="L165" s="41"/>
    </row>
    <row r="166" spans="2:14" ht="17.100000000000001" customHeight="1" x14ac:dyDescent="0.2">
      <c r="C166" s="37"/>
      <c r="D166" s="37"/>
    </row>
    <row r="167" spans="2:14" ht="17.100000000000001" customHeight="1" x14ac:dyDescent="0.2">
      <c r="C167" s="37"/>
      <c r="D167" s="37"/>
    </row>
    <row r="168" spans="2:14" ht="17.100000000000001" customHeight="1" x14ac:dyDescent="0.2">
      <c r="C168" s="37"/>
      <c r="D168" s="37"/>
    </row>
    <row r="169" spans="2:14" ht="15.75" customHeight="1" x14ac:dyDescent="0.25">
      <c r="C169" s="37"/>
      <c r="D169" s="37"/>
      <c r="N169" s="7" t="s">
        <v>230</v>
      </c>
    </row>
    <row r="170" spans="2:14" ht="15.75" customHeight="1" x14ac:dyDescent="0.25">
      <c r="C170" s="37"/>
      <c r="D170" s="37"/>
      <c r="N170" s="7" t="s">
        <v>230</v>
      </c>
    </row>
    <row r="171" spans="2:14" ht="17.100000000000001" customHeight="1" x14ac:dyDescent="0.2">
      <c r="C171" s="37"/>
      <c r="D171" s="37"/>
    </row>
    <row r="172" spans="2:14" ht="17.100000000000001" customHeight="1" x14ac:dyDescent="0.25">
      <c r="C172" s="37"/>
      <c r="D172" s="37"/>
      <c r="N172" s="7" t="s">
        <v>231</v>
      </c>
    </row>
    <row r="190" spans="27:27" ht="17.100000000000001" customHeight="1" x14ac:dyDescent="0.2">
      <c r="AA190" s="1" t="s">
        <v>232</v>
      </c>
    </row>
    <row r="191" spans="27:27" ht="17.100000000000001" customHeight="1" x14ac:dyDescent="0.2">
      <c r="AA191" s="48" t="e">
        <f>IF(#REF!="yes",#REF!,0)</f>
        <v>#REF!</v>
      </c>
    </row>
    <row r="192" spans="27:27" ht="17.100000000000001" customHeight="1" x14ac:dyDescent="0.2">
      <c r="AA192" s="49" t="e">
        <f>IF(#REF!="yes",#REF!,0)</f>
        <v>#REF!</v>
      </c>
    </row>
    <row r="193" spans="2:27" ht="17.100000000000001" customHeight="1" x14ac:dyDescent="0.2">
      <c r="E193"/>
      <c r="F193"/>
      <c r="Q193" s="8"/>
      <c r="AA193" s="49" t="e">
        <f>IF(#REF!="yes",#REF!,0)</f>
        <v>#REF!</v>
      </c>
    </row>
    <row r="194" spans="2:27" ht="19.5" customHeight="1" x14ac:dyDescent="0.2">
      <c r="E194"/>
      <c r="F194"/>
      <c r="Q194" s="8"/>
      <c r="AA194" s="49" t="e">
        <f>IF(#REF!="yes",#REF!,0)</f>
        <v>#REF!</v>
      </c>
    </row>
    <row r="195" spans="2:27" ht="19.5" customHeight="1" x14ac:dyDescent="0.2">
      <c r="E195"/>
      <c r="F195"/>
      <c r="Q195" s="8"/>
      <c r="AA195" s="50" t="e">
        <f>IF(#REF!="yes",#REF!,0)</f>
        <v>#REF!</v>
      </c>
    </row>
    <row r="196" spans="2:27" ht="19.5" customHeight="1" x14ac:dyDescent="0.25">
      <c r="E196"/>
      <c r="F196"/>
      <c r="Q196" s="8"/>
      <c r="AA196" s="40" t="e">
        <f>SUM(AA191:AA195)</f>
        <v>#REF!</v>
      </c>
    </row>
    <row r="197" spans="2:27" ht="8.25" customHeight="1" x14ac:dyDescent="0.2">
      <c r="E197"/>
      <c r="F197"/>
      <c r="P197" s="8"/>
    </row>
    <row r="198" spans="2:27" s="41" customFormat="1" ht="15" x14ac:dyDescent="0.2">
      <c r="P198" s="42"/>
    </row>
    <row r="199" spans="2:27" s="47" customFormat="1" ht="15.75" customHeight="1" x14ac:dyDescent="0.2">
      <c r="L199" s="56"/>
    </row>
    <row r="200" spans="2:27" s="47" customFormat="1" ht="15.75" customHeight="1" x14ac:dyDescent="0.2">
      <c r="L200" s="56"/>
    </row>
    <row r="201" spans="2:27" s="47" customFormat="1" ht="15.75" customHeight="1" x14ac:dyDescent="0.2">
      <c r="L201" s="56"/>
    </row>
    <row r="202" spans="2:27" s="47" customFormat="1" ht="15.75" customHeight="1" x14ac:dyDescent="0.2">
      <c r="B202" s="360"/>
      <c r="C202" s="360"/>
      <c r="D202" s="360"/>
      <c r="E202" s="360"/>
      <c r="F202" s="100"/>
      <c r="L202" s="56"/>
    </row>
    <row r="211" spans="2:5" s="47" customFormat="1" ht="15.75" customHeight="1" x14ac:dyDescent="0.2">
      <c r="B211" s="360"/>
      <c r="C211" s="360"/>
      <c r="D211" s="360"/>
      <c r="E211" s="360"/>
    </row>
  </sheetData>
  <mergeCells count="4">
    <mergeCell ref="B3:F3"/>
    <mergeCell ref="B211:E211"/>
    <mergeCell ref="B14:F14"/>
    <mergeCell ref="B202:E202"/>
  </mergeCells>
  <phoneticPr fontId="0" type="noConversion"/>
  <conditionalFormatting sqref="E15 G19 G23:G26 G28:G111 G113:G118 G120:G121 G128:G139 G141:G143 G145:G156">
    <cfRule type="expression" dxfId="0" priority="97" stopIfTrue="1">
      <formula>#REF!="No"</formula>
    </cfRule>
  </conditionalFormatting>
  <dataValidations xWindow="432" yWindow="142" count="4">
    <dataValidation type="list" allowBlank="1" showInputMessage="1" showErrorMessage="1" sqref="C185:D191 C182:D183 C173:D175 C177:D178" xr:uid="{00000000-0002-0000-0500-000003000000}">
      <formula1>"HOME Match, Other KHC Match"</formula1>
    </dataValidation>
    <dataValidation type="list" allowBlank="1" showInputMessage="1" showErrorMessage="1" sqref="D5:D10" xr:uid="{8C8CC69A-B7AF-48B2-A1D9-9D6992CDC4C7}">
      <formula1>"Permanent, Construction, Bridge"</formula1>
    </dataValidation>
    <dataValidation type="whole" allowBlank="1" showErrorMessage="1" error="Only enter years in whole numbers.  " sqref="F5:F10" xr:uid="{5D13D355-F262-45DF-BE73-3D652577F913}">
      <formula1>0</formula1>
      <formula2>50</formula2>
    </dataValidation>
    <dataValidation type="list" allowBlank="1" showInputMessage="1" showErrorMessage="1" sqref="H5:H10" xr:uid="{B61087C8-D078-4F9D-994D-1E396B22A59B}">
      <formula1>"Yes, No"</formula1>
    </dataValidation>
  </dataValidations>
  <printOptions horizontalCentered="1"/>
  <pageMargins left="0.5" right="0.5" top="0.8" bottom="0.8" header="0.25" footer="0.25"/>
  <pageSetup scale="49" fitToHeight="3" orientation="portrait" r:id="rId1"/>
  <headerFooter alignWithMargins="0">
    <oddFooter>&amp;L&amp;10&amp;F
&amp;A&amp;R&amp;10Louisville Metro Government
Page &amp;P of &amp;N</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1897C-A0ED-4B3A-B5B7-92CD51E1320A}">
  <dimension ref="A2:O24"/>
  <sheetViews>
    <sheetView zoomScale="90" zoomScaleNormal="90" workbookViewId="0">
      <selection activeCell="E17" sqref="E17:E21"/>
    </sheetView>
  </sheetViews>
  <sheetFormatPr defaultRowHeight="15" x14ac:dyDescent="0.2"/>
  <cols>
    <col min="2" max="2" width="10.5546875" customWidth="1"/>
    <col min="4" max="4" width="18.5546875" customWidth="1"/>
    <col min="5" max="5" width="11.5546875" customWidth="1"/>
    <col min="9" max="15" width="0" hidden="1" customWidth="1"/>
  </cols>
  <sheetData>
    <row r="2" spans="1:15" ht="15.75" x14ac:dyDescent="0.25">
      <c r="A2" s="172" t="s">
        <v>233</v>
      </c>
      <c r="B2" s="173"/>
      <c r="C2" s="173"/>
      <c r="D2" s="174"/>
      <c r="E2" s="175"/>
      <c r="I2" s="371" t="s">
        <v>50</v>
      </c>
      <c r="J2" s="372"/>
      <c r="K2" s="372"/>
      <c r="L2" s="372"/>
      <c r="M2" s="373"/>
      <c r="N2" s="44"/>
    </row>
    <row r="3" spans="1:15" ht="16.5" customHeight="1" x14ac:dyDescent="0.2">
      <c r="A3" s="376" t="s">
        <v>234</v>
      </c>
      <c r="B3" s="374"/>
      <c r="C3" s="374"/>
      <c r="D3" s="375"/>
      <c r="E3" s="257"/>
      <c r="I3" s="150" t="s">
        <v>52</v>
      </c>
      <c r="J3" s="151" t="s">
        <v>53</v>
      </c>
      <c r="K3" s="151" t="s">
        <v>54</v>
      </c>
      <c r="L3" s="151" t="s">
        <v>55</v>
      </c>
      <c r="M3" s="152" t="s">
        <v>56</v>
      </c>
      <c r="N3" s="250" t="s">
        <v>235</v>
      </c>
    </row>
    <row r="4" spans="1:15" x14ac:dyDescent="0.2">
      <c r="A4" s="374" t="s">
        <v>236</v>
      </c>
      <c r="B4" s="374"/>
      <c r="C4" s="374"/>
      <c r="D4" s="375"/>
      <c r="E4" s="258"/>
      <c r="I4" s="83">
        <v>1</v>
      </c>
      <c r="J4" s="197">
        <v>20300</v>
      </c>
      <c r="K4" s="197">
        <v>33850</v>
      </c>
      <c r="L4" s="197">
        <v>40620</v>
      </c>
      <c r="M4" s="197">
        <v>54150</v>
      </c>
      <c r="N4" s="251">
        <f>M4/0.8</f>
        <v>67687.5</v>
      </c>
      <c r="O4" s="83">
        <v>1</v>
      </c>
    </row>
    <row r="5" spans="1:15" x14ac:dyDescent="0.2">
      <c r="A5" s="374" t="s">
        <v>237</v>
      </c>
      <c r="B5" s="374"/>
      <c r="C5" s="374"/>
      <c r="D5" s="375"/>
      <c r="E5" s="259"/>
      <c r="I5" s="83">
        <v>2</v>
      </c>
      <c r="J5" s="197">
        <v>23200</v>
      </c>
      <c r="K5" s="197">
        <v>38650</v>
      </c>
      <c r="L5" s="197">
        <v>46380</v>
      </c>
      <c r="M5" s="197">
        <v>61850</v>
      </c>
      <c r="N5" s="251">
        <f t="shared" ref="N5:N9" si="0">M5/0.8</f>
        <v>77312.5</v>
      </c>
      <c r="O5" s="83">
        <v>2</v>
      </c>
    </row>
    <row r="6" spans="1:15" x14ac:dyDescent="0.2">
      <c r="A6" s="377" t="s">
        <v>238</v>
      </c>
      <c r="B6" s="377"/>
      <c r="C6" s="377"/>
      <c r="D6" s="378"/>
      <c r="E6" s="265" t="e">
        <f>VLOOKUP(E5,I13:J18,2,FALSE)</f>
        <v>#N/A</v>
      </c>
      <c r="I6" s="83">
        <v>3</v>
      </c>
      <c r="J6" s="197">
        <v>26100</v>
      </c>
      <c r="K6" s="197">
        <v>43500</v>
      </c>
      <c r="L6" s="197">
        <v>52200</v>
      </c>
      <c r="M6" s="197">
        <v>69600</v>
      </c>
      <c r="N6" s="251">
        <f t="shared" si="0"/>
        <v>87000</v>
      </c>
      <c r="O6" s="83">
        <v>3</v>
      </c>
    </row>
    <row r="7" spans="1:15" x14ac:dyDescent="0.2">
      <c r="A7" s="374" t="s">
        <v>239</v>
      </c>
      <c r="B7" s="374"/>
      <c r="C7" s="374"/>
      <c r="D7" s="375"/>
      <c r="E7" s="267" t="e">
        <f>E4/(E6/0.8)</f>
        <v>#N/A</v>
      </c>
      <c r="F7" s="252"/>
      <c r="I7" s="83">
        <v>4</v>
      </c>
      <c r="J7" s="197">
        <v>29000</v>
      </c>
      <c r="K7" s="197">
        <v>48300</v>
      </c>
      <c r="L7" s="197">
        <v>57960</v>
      </c>
      <c r="M7" s="197">
        <v>77300</v>
      </c>
      <c r="N7" s="251">
        <f t="shared" si="0"/>
        <v>96625</v>
      </c>
      <c r="O7" s="83">
        <v>4</v>
      </c>
    </row>
    <row r="8" spans="1:15" x14ac:dyDescent="0.2">
      <c r="A8" s="379" t="s">
        <v>240</v>
      </c>
      <c r="B8" s="379"/>
      <c r="C8" s="379"/>
      <c r="D8" s="380"/>
      <c r="E8" s="260"/>
      <c r="I8" s="83">
        <v>5</v>
      </c>
      <c r="J8" s="197">
        <v>31350</v>
      </c>
      <c r="K8" s="197">
        <v>52200</v>
      </c>
      <c r="L8" s="197">
        <v>62640</v>
      </c>
      <c r="M8" s="197">
        <v>83500</v>
      </c>
      <c r="N8" s="251">
        <f t="shared" si="0"/>
        <v>104375</v>
      </c>
      <c r="O8" s="83">
        <v>5</v>
      </c>
    </row>
    <row r="9" spans="1:15" x14ac:dyDescent="0.2">
      <c r="A9" s="381" t="s">
        <v>241</v>
      </c>
      <c r="B9" s="381"/>
      <c r="C9" s="381"/>
      <c r="D9" s="382"/>
      <c r="E9" s="261"/>
      <c r="I9" s="84">
        <v>6</v>
      </c>
      <c r="J9" s="198">
        <v>33650</v>
      </c>
      <c r="K9" s="198">
        <v>56050</v>
      </c>
      <c r="L9" s="198">
        <v>67260</v>
      </c>
      <c r="M9" s="198">
        <v>89700</v>
      </c>
      <c r="N9" s="251">
        <f t="shared" si="0"/>
        <v>112125</v>
      </c>
      <c r="O9" s="84">
        <v>6</v>
      </c>
    </row>
    <row r="10" spans="1:15" x14ac:dyDescent="0.2">
      <c r="A10" s="362" t="s">
        <v>242</v>
      </c>
      <c r="B10" s="362"/>
      <c r="C10" s="362"/>
      <c r="D10" s="363"/>
      <c r="E10" s="261"/>
    </row>
    <row r="11" spans="1:15" x14ac:dyDescent="0.2">
      <c r="A11" s="362" t="s">
        <v>243</v>
      </c>
      <c r="B11" s="362"/>
      <c r="C11" s="362"/>
      <c r="D11" s="363"/>
      <c r="E11" s="261"/>
    </row>
    <row r="12" spans="1:15" ht="15.75" customHeight="1" x14ac:dyDescent="0.2">
      <c r="A12" s="383" t="s">
        <v>244</v>
      </c>
      <c r="B12" s="383"/>
      <c r="C12" s="383"/>
      <c r="D12" s="384"/>
      <c r="E12" s="266" t="e">
        <f>E11/E8</f>
        <v>#DIV/0!</v>
      </c>
      <c r="I12" s="150" t="s">
        <v>52</v>
      </c>
      <c r="J12" s="152" t="s">
        <v>56</v>
      </c>
    </row>
    <row r="13" spans="1:15" x14ac:dyDescent="0.2">
      <c r="A13" s="379" t="s">
        <v>245</v>
      </c>
      <c r="B13" s="379"/>
      <c r="C13" s="379"/>
      <c r="D13" s="380"/>
      <c r="E13" s="268" t="e">
        <f>E8-SUM(E9:E12)</f>
        <v>#DIV/0!</v>
      </c>
      <c r="I13" s="83">
        <v>1</v>
      </c>
      <c r="J13" s="197">
        <v>54150</v>
      </c>
    </row>
    <row r="14" spans="1:15" x14ac:dyDescent="0.2">
      <c r="A14" s="362" t="s">
        <v>246</v>
      </c>
      <c r="B14" s="362"/>
      <c r="C14" s="362"/>
      <c r="D14" s="363"/>
      <c r="E14" s="269" t="e">
        <f t="shared" ref="E14" si="1">E13/E8</f>
        <v>#DIV/0!</v>
      </c>
      <c r="I14" s="83">
        <v>2</v>
      </c>
      <c r="J14" s="197">
        <v>61850</v>
      </c>
    </row>
    <row r="15" spans="1:15" x14ac:dyDescent="0.2">
      <c r="A15" s="362" t="s">
        <v>247</v>
      </c>
      <c r="B15" s="362"/>
      <c r="C15" s="362"/>
      <c r="D15" s="363"/>
      <c r="E15" s="262"/>
      <c r="I15" s="83">
        <v>3</v>
      </c>
      <c r="J15" s="197">
        <v>69600</v>
      </c>
    </row>
    <row r="16" spans="1:15" x14ac:dyDescent="0.2">
      <c r="A16" s="369" t="s">
        <v>248</v>
      </c>
      <c r="B16" s="369"/>
      <c r="C16" s="369"/>
      <c r="D16" s="370"/>
      <c r="E16" s="273" t="e">
        <f>PMT(E15/12,360,-E13)</f>
        <v>#DIV/0!</v>
      </c>
      <c r="I16" s="83">
        <v>4</v>
      </c>
      <c r="J16" s="197">
        <v>77300</v>
      </c>
    </row>
    <row r="17" spans="1:10" x14ac:dyDescent="0.2">
      <c r="A17" s="362" t="s">
        <v>249</v>
      </c>
      <c r="B17" s="362"/>
      <c r="C17" s="362"/>
      <c r="D17" s="363"/>
      <c r="E17" s="263"/>
      <c r="I17" s="83">
        <v>5</v>
      </c>
      <c r="J17" s="197">
        <v>83500</v>
      </c>
    </row>
    <row r="18" spans="1:10" x14ac:dyDescent="0.2">
      <c r="A18" s="362" t="s">
        <v>250</v>
      </c>
      <c r="B18" s="362"/>
      <c r="C18" s="362"/>
      <c r="D18" s="363"/>
      <c r="E18" s="263"/>
      <c r="I18" s="84">
        <v>6</v>
      </c>
      <c r="J18" s="198">
        <v>89700</v>
      </c>
    </row>
    <row r="19" spans="1:10" x14ac:dyDescent="0.2">
      <c r="A19" s="362" t="s">
        <v>251</v>
      </c>
      <c r="B19" s="362"/>
      <c r="C19" s="362"/>
      <c r="D19" s="363"/>
      <c r="E19" s="264"/>
    </row>
    <row r="20" spans="1:10" x14ac:dyDescent="0.2">
      <c r="A20" s="362" t="s">
        <v>252</v>
      </c>
      <c r="B20" s="362"/>
      <c r="C20" s="362"/>
      <c r="D20" s="363"/>
      <c r="E20" s="264"/>
    </row>
    <row r="21" spans="1:10" x14ac:dyDescent="0.2">
      <c r="A21" s="362" t="s">
        <v>253</v>
      </c>
      <c r="B21" s="362"/>
      <c r="C21" s="367"/>
      <c r="D21" s="368"/>
      <c r="E21" s="264"/>
    </row>
    <row r="22" spans="1:10" x14ac:dyDescent="0.2">
      <c r="A22" s="253" t="s">
        <v>254</v>
      </c>
      <c r="B22" s="254"/>
      <c r="C22" s="254"/>
      <c r="D22" s="255"/>
      <c r="E22" s="272" t="e">
        <f>SUM(E16:E21)</f>
        <v>#DIV/0!</v>
      </c>
    </row>
    <row r="23" spans="1:10" x14ac:dyDescent="0.2">
      <c r="A23" s="364" t="s">
        <v>255</v>
      </c>
      <c r="B23" s="364"/>
      <c r="C23" s="364"/>
      <c r="D23" s="365"/>
      <c r="E23" s="271" t="e">
        <f>E22/(E4/12)</f>
        <v>#DIV/0!</v>
      </c>
    </row>
    <row r="24" spans="1:10" x14ac:dyDescent="0.2">
      <c r="A24" s="366" t="s">
        <v>256</v>
      </c>
      <c r="B24" s="366"/>
      <c r="C24" s="256">
        <v>0.2</v>
      </c>
      <c r="D24" s="256">
        <v>0.3</v>
      </c>
      <c r="E24" s="270" t="e">
        <f>IF(E23&lt;$C$24,"Under 20%",IF((E23)&lt;=$D$24,"Yes",IF((E23)&gt;$D$24,"TOO HIGH")))</f>
        <v>#DIV/0!</v>
      </c>
    </row>
  </sheetData>
  <mergeCells count="23">
    <mergeCell ref="I2:M2"/>
    <mergeCell ref="A7:D7"/>
    <mergeCell ref="A3:D3"/>
    <mergeCell ref="A14:D14"/>
    <mergeCell ref="A5:D5"/>
    <mergeCell ref="A4:D4"/>
    <mergeCell ref="A6:D6"/>
    <mergeCell ref="A8:D8"/>
    <mergeCell ref="A9:D9"/>
    <mergeCell ref="A10:D10"/>
    <mergeCell ref="A11:D11"/>
    <mergeCell ref="A12:D12"/>
    <mergeCell ref="A13:D13"/>
    <mergeCell ref="A15:D15"/>
    <mergeCell ref="A16:D16"/>
    <mergeCell ref="A17:D17"/>
    <mergeCell ref="A18:D18"/>
    <mergeCell ref="A19:D19"/>
    <mergeCell ref="A20:D20"/>
    <mergeCell ref="A23:D23"/>
    <mergeCell ref="A24:B24"/>
    <mergeCell ref="A21:B21"/>
    <mergeCell ref="C21:D21"/>
  </mergeCells>
  <dataValidations count="1">
    <dataValidation allowBlank="1" showInputMessage="1" showErrorMessage="1" prompt="A MINIMUM of $1,000 must be provided as direct assistance to each buyer of a HOME-assisted unit." sqref="E12" xr:uid="{29089064-A3CA-48A8-9CF2-3BC00295BE63}"/>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D80FDAE4B01174C9E55F205A75CD704" ma:contentTypeVersion="4" ma:contentTypeDescription="Create a new document." ma:contentTypeScope="" ma:versionID="7fc7a012489c0a58eabda24341468db9">
  <xsd:schema xmlns:xsd="http://www.w3.org/2001/XMLSchema" xmlns:xs="http://www.w3.org/2001/XMLSchema" xmlns:p="http://schemas.microsoft.com/office/2006/metadata/properties" xmlns:ns2="59a31b55-8ee5-42ed-8382-f2676905accf" targetNamespace="http://schemas.microsoft.com/office/2006/metadata/properties" ma:root="true" ma:fieldsID="c4003605d3f31510634a1da57e87522e" ns2:_="">
    <xsd:import namespace="59a31b55-8ee5-42ed-8382-f2676905ac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a31b55-8ee5-42ed-8382-f2676905ac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648C51-BE72-475B-B597-85F62A5B9EEB}">
  <ds:schemaRefs>
    <ds:schemaRef ds:uri="http://www.w3.org/XML/1998/namespace"/>
    <ds:schemaRef ds:uri="http://purl.org/dc/dcmitype/"/>
    <ds:schemaRef ds:uri="59a31b55-8ee5-42ed-8382-f2676905accf"/>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6381F5A2-6242-47A7-BFFC-9DF4B376BDA5}">
  <ds:schemaRefs>
    <ds:schemaRef ds:uri="http://schemas.microsoft.com/sharepoint/v3/contenttype/forms"/>
  </ds:schemaRefs>
</ds:datastoreItem>
</file>

<file path=customXml/itemProps3.xml><?xml version="1.0" encoding="utf-8"?>
<ds:datastoreItem xmlns:ds="http://schemas.openxmlformats.org/officeDocument/2006/customXml" ds:itemID="{08DA23B6-4CE1-446F-9433-DF31B69304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a31b55-8ee5-42ed-8382-f2676905ac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Instructions</vt:lpstr>
      <vt:lpstr>0)UnderwritingCriteria</vt:lpstr>
      <vt:lpstr>1)Summary</vt:lpstr>
      <vt:lpstr>2)Development Budget</vt:lpstr>
      <vt:lpstr>3)Homebuyer</vt:lpstr>
      <vt:lpstr>Amount</vt:lpstr>
      <vt:lpstr>'0)UnderwritingCriteria'!Print_Area</vt:lpstr>
      <vt:lpstr>'1)Summary'!Print_Area</vt:lpstr>
      <vt:lpstr>'2)Development Budget'!Print_Area</vt:lpstr>
      <vt:lpstr>Instructions!Print_Area</vt:lpstr>
      <vt:lpstr>TDC</vt:lpstr>
    </vt:vector>
  </TitlesOfParts>
  <Manager/>
  <Company>Kentucky Housing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Underwriting Model</dc:title>
  <dc:subject/>
  <dc:creator>Louisville Metro Govt;Capital Access</dc:creator>
  <cp:keywords>underwriting, homeownership, value, income limits, aquisition, property, plumbing, utilities </cp:keywords>
  <dc:description/>
  <cp:lastModifiedBy>McGland, Denise</cp:lastModifiedBy>
  <cp:revision/>
  <dcterms:created xsi:type="dcterms:W3CDTF">1999-05-05T18:07:00Z</dcterms:created>
  <dcterms:modified xsi:type="dcterms:W3CDTF">2026-02-09T16:52:52Z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0x0101000D80FDAE4B01174C9E55F205A75CD704</vt:lpwstr>
  </property>
</Properties>
</file>